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raportet mujore per publikim\GUSHT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Q24" i="12" l="1"/>
  <c r="Q23" i="12"/>
  <c r="H19" i="12" l="1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4" i="6"/>
  <c r="D14" i="6" s="1"/>
  <c r="C14" i="6" s="1"/>
  <c r="E15" i="6"/>
  <c r="D15" i="6" s="1"/>
  <c r="C15" i="6" s="1"/>
  <c r="E16" i="6"/>
  <c r="D16" i="6" s="1"/>
  <c r="C16" i="6" s="1"/>
  <c r="E17" i="6"/>
  <c r="D17" i="6" s="1"/>
  <c r="C17" i="6" s="1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3" i="6" l="1"/>
  <c r="C13" i="6" s="1"/>
  <c r="D12" i="6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E18" i="6" s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<sst xmlns="http://schemas.openxmlformats.org/spreadsheetml/2006/main" count="1002" uniqueCount="897">
  <si>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</si>
  <si>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</si>
  <si>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</si>
  <si>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</si>
  <si>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</si>
  <si>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</si>
  <si>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</si>
  <si>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</si>
  <si>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</si>
  <si>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</si>
  <si>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</si>
  <si>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</si>
  <si>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</si>
  <si>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</si>
  <si>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</si>
  <si>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</si>
  <si>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</si>
  <si>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</si>
  <si>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</si>
  <si>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</si>
  <si>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</si>
  <si>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</si>
  <si>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</si>
  <si>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</si>
  <si>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</si>
  <si>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</si>
  <si>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</si>
  <si>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</si>
  <si>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</si>
  <si>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</si>
  <si>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</si>
  <si>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</si>
  <si>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</si>
  <si>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</si>
  <si>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</si>
  <si>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</si>
  <si>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</si>
  <si>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</si>
  <si>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</si>
  <si>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</si>
  <si>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</si>
  <si>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</si>
  <si>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</si>
  <si>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</si>
  <si>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</si>
  <si>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</si>
  <si>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</si>
  <si>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</si>
  <si>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</si>
  <si>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</si>
  <si>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</si>
  <si>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</si>
  <si>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</si>
  <si>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</si>
  <si>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</si>
  <si>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</si>
  <si>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</si>
  <si>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</si>
  <si>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</si>
  <si>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</si>
  <si>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</si>
  <si>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</si>
  <si>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</si>
  <si>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</si>
  <si>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</si>
  <si>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</si>
  <si>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</si>
  <si>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</si>
  <si>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</si>
  <si>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</si>
  <si>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</si>
  <si>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</si>
  <si>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</si>
  <si>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</si>
  <si>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</si>
  <si>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</si>
  <si>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</si>
  <si>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</si>
  <si>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</si>
  <si>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</si>
  <si>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</si>
  <si>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</si>
  <si>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</si>
  <si>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</si>
  <si>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</si>
  <si>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</si>
  <si>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</si>
  <si>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</si>
  <si>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</si>
  <si>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</si>
  <si>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</si>
  <si>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</si>
  <si>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</si>
  <si>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</si>
  <si>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</si>
  <si>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</si>
  <si>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</si>
  <si>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</si>
  <si>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</si>
  <si>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</si>
  <si>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</si>
  <si>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</si>
  <si>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</si>
  <si>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</si>
  <si>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</si>
  <si>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</si>
  <si>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</si>
  <si>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</si>
  <si>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</si>
  <si>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</si>
  <si>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</si>
  <si>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</si>
  <si>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</si>
  <si>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</si>
  <si>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</si>
  <si>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</si>
  <si>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</si>
  <si>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</si>
  <si>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</si>
  <si>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</si>
  <si>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</si>
  <si>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</si>
  <si>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</si>
  <si>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</si>
  <si>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</si>
  <si>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</si>
  <si>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</si>
  <si>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</si>
  <si>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</si>
  <si>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</si>
  <si>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</si>
  <si>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</si>
  <si>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</si>
  <si>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</si>
  <si>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</si>
  <si>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</si>
  <si>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</si>
  <si>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</si>
  <si>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</si>
  <si>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</si>
  <si>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</si>
  <si>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</si>
  <si>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</si>
  <si>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</si>
  <si>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</si>
  <si>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</si>
  <si>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</si>
  <si>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</si>
  <si>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</si>
  <si>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</si>
  <si>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</si>
  <si>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</si>
  <si>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</si>
  <si>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</si>
  <si>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</si>
  <si>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</si>
  <si>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</si>
  <si>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</si>
  <si>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</si>
  <si>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</si>
  <si>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</si>
  <si>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</si>
  <si>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</si>
  <si>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</si>
  <si>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</si>
  <si>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</si>
  <si>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</si>
  <si>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</si>
  <si>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</si>
  <si>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</si>
  <si>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</si>
  <si>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</si>
  <si>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</si>
  <si>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</si>
  <si>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</si>
  <si>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</si>
  <si>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</si>
  <si>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</si>
  <si>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</si>
  <si>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</si>
  <si>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</si>
  <si>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</si>
  <si>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</si>
  <si>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</si>
  <si>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</si>
  <si>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</si>
  <si>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</si>
  <si>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</si>
  <si>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</si>
  <si>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</si>
  <si>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</si>
  <si>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</si>
  <si>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</si>
  <si>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</si>
  <si>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</si>
  <si>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</si>
  <si>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</si>
  <si>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</si>
  <si>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</si>
  <si>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</si>
  <si>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</si>
  <si>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</si>
  <si>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</si>
  <si>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</si>
  <si>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</si>
  <si>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</si>
  <si>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</si>
  <si>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</si>
  <si>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</si>
  <si>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</si>
  <si>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</si>
  <si>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</si>
  <si>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</si>
  <si>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</si>
  <si>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</si>
  <si>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</si>
  <si>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</si>
  <si>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</si>
  <si>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</si>
  <si>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</si>
  <si>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</si>
  <si>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</si>
  <si>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</si>
  <si>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</si>
  <si>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</si>
  <si>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</si>
  <si>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</si>
  <si>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</si>
  <si>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</si>
  <si>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</si>
  <si>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</si>
  <si>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</si>
  <si>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</si>
  <si>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</si>
  <si>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</si>
  <si>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</si>
  <si>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</si>
  <si>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</si>
  <si>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</si>
  <si>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</si>
  <si>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</si>
  <si>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</si>
  <si>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</si>
  <si>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</si>
  <si>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</si>
  <si>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</si>
  <si>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</si>
  <si>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</si>
  <si>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</si>
  <si>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</si>
  <si>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</si>
  <si>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</si>
  <si>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</si>
  <si>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</si>
  <si>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</si>
  <si>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</si>
  <si>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</si>
  <si>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</si>
  <si>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</si>
  <si>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</si>
  <si>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</si>
  <si>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</si>
  <si>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</si>
  <si>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</si>
  <si>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</si>
  <si>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</si>
  <si>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</si>
  <si>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</si>
  <si>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</si>
  <si>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</si>
  <si>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</si>
  <si>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</si>
  <si>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</si>
  <si>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</si>
  <si>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</si>
  <si>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</si>
  <si>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</si>
  <si>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</si>
  <si>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</si>
  <si>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</si>
  <si>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</si>
  <si>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</si>
  <si>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</si>
  <si>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</si>
  <si>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</si>
  <si>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</si>
  <si>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</si>
  <si>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</si>
  <si>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</si>
  <si>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</si>
  <si>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</si>
  <si>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</si>
  <si>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</si>
  <si>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</si>
  <si>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</si>
  <si>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</si>
  <si>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</si>
  <si>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</si>
  <si>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</si>
  <si>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</si>
  <si>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</si>
  <si>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</si>
  <si>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</si>
  <si>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</si>
  <si>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</si>
  <si>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</si>
  <si>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</si>
  <si>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</si>
  <si>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</si>
  <si>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</si>
  <si>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</si>
  <si>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</si>
  <si>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</si>
  <si>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</si>
  <si>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</si>
  <si>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</si>
  <si>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</si>
  <si>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</si>
  <si>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</si>
  <si>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</si>
  <si>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</si>
  <si>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</si>
  <si>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</si>
  <si>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</si>
  <si>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</si>
  <si>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</si>
  <si>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</si>
  <si>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</si>
  <si>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</si>
  <si>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</si>
  <si>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</si>
  <si>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</si>
  <si>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</si>
  <si>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</si>
  <si>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</si>
  <si>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</si>
  <si>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</si>
  <si>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</si>
  <si>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</si>
  <si>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</si>
  <si>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</si>
  <si>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</si>
  <si>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</si>
  <si>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</si>
  <si>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</si>
  <si>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</si>
  <si>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</si>
  <si>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</si>
  <si>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</si>
  <si>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</si>
  <si>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</si>
  <si>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</si>
  <si>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</si>
  <si>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</si>
  <si>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</si>
  <si>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</si>
  <si>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</si>
  <si>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</si>
  <si>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</si>
  <si>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</si>
  <si>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</si>
  <si>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</si>
  <si>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</si>
  <si>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</si>
  <si>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</si>
  <si>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</si>
  <si>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</si>
  <si>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</si>
  <si>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</si>
  <si>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</si>
  <si>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</si>
  <si>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</si>
  <si>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</si>
  <si>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</si>
  <si>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</si>
  <si>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</si>
  <si>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</si>
  <si>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</si>
  <si>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</si>
  <si>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</si>
  <si>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</si>
  <si>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</si>
  <si>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</si>
  <si>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</si>
  <si>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</si>
  <si>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</si>
  <si>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</si>
  <si>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</si>
  <si>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</si>
  <si>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</si>
  <si>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</si>
  <si>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</si>
  <si>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</si>
  <si>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</si>
  <si>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</si>
  <si>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</si>
  <si>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</si>
  <si>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</si>
  <si>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</si>
  <si>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</si>
  <si>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</si>
  <si>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</si>
  <si>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</si>
  <si>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</si>
  <si>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</si>
  <si>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</si>
  <si>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</si>
  <si>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</si>
  <si>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</si>
  <si>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</si>
  <si>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</si>
  <si>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</si>
  <si>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</si>
  <si>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</si>
  <si>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</si>
  <si>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</si>
  <si>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</si>
  <si>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</si>
  <si>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</si>
  <si>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</si>
  <si>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</si>
  <si>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</si>
  <si>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</si>
  <si>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</si>
  <si>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</si>
  <si>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</si>
  <si>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</si>
  <si>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</si>
  <si>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</si>
  <si>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</si>
  <si>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</si>
  <si>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</si>
  <si>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</si>
  <si>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</si>
  <si>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</si>
  <si>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</si>
  <si>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</si>
  <si>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</si>
  <si>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</si>
  <si>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</si>
  <si>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</si>
  <si>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</si>
  <si>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</si>
  <si>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</si>
  <si>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</si>
  <si>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</si>
  <si>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</si>
  <si>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</si>
  <si>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</si>
  <si>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</si>
  <si>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</si>
  <si>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</si>
  <si>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</si>
  <si>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</si>
  <si>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</si>
  <si>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</si>
  <si>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</si>
  <si>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</si>
  <si>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</si>
  <si>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</si>
  <si>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</si>
  <si>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</si>
  <si>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</si>
  <si>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</si>
  <si>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</si>
  <si>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</si>
  <si>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</si>
  <si>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</si>
  <si>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</si>
  <si>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</si>
  <si>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</si>
  <si>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</si>
  <si>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</si>
  <si>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</si>
  <si>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</si>
  <si>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</si>
  <si>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</si>
  <si>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</si>
  <si>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</si>
  <si>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</si>
  <si>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</si>
  <si>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</si>
  <si>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</si>
  <si>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</si>
  <si>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</si>
  <si>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</si>
  <si>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</si>
  <si>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</si>
  <si>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</si>
  <si>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</si>
  <si>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</si>
  <si>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</si>
  <si>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</si>
  <si>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</si>
  <si>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</si>
  <si>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</si>
  <si>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</si>
  <si>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</si>
  <si>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</si>
  <si>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</si>
  <si>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</si>
  <si>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</si>
  <si>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</si>
  <si>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</si>
  <si>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</si>
  <si>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</si>
  <si>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</si>
  <si>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</si>
  <si>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</si>
  <si>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</si>
  <si>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</si>
  <si>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</si>
  <si>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</si>
  <si>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</si>
  <si>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</si>
  <si>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</si>
  <si>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</si>
  <si>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</si>
  <si>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</si>
  <si>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</si>
  <si>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</si>
  <si>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</si>
  <si>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</si>
  <si>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</si>
  <si>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</si>
  <si>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</si>
  <si>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</si>
  <si>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</si>
  <si>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</si>
  <si>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</si>
  <si>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</si>
  <si>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</si>
  <si>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</si>
  <si>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</si>
  <si>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</si>
  <si>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</si>
  <si>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</si>
  <si>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</si>
  <si>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</si>
  <si>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</si>
  <si>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</si>
  <si>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</si>
  <si>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</si>
  <si>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</si>
  <si>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</si>
  <si>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</si>
  <si>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</si>
  <si>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</si>
  <si>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</si>
  <si>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</si>
  <si>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</si>
  <si>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</si>
  <si>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</si>
  <si>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</si>
  <si>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</si>
  <si>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</si>
  <si>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</si>
  <si>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</si>
  <si>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</si>
  <si>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</si>
  <si>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</si>
  <si>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</si>
  <si>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</si>
  <si>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</si>
  <si>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</si>
  <si>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</si>
  <si>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</si>
  <si>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</si>
  <si>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</si>
  <si>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</si>
  <si>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</si>
  <si>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</si>
  <si>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</si>
  <si>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</si>
  <si>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</si>
  <si>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</si>
  <si>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</si>
  <si>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</si>
  <si>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</si>
  <si>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</si>
  <si>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</si>
  <si>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</si>
  <si>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</si>
  <si>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</si>
  <si>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</si>
  <si>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</si>
  <si>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</si>
  <si>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</si>
  <si>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</si>
  <si>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</si>
  <si>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</si>
  <si>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</si>
  <si>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</si>
  <si>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</si>
  <si>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</si>
  <si>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</si>
  <si>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</si>
  <si>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</si>
  <si>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</si>
  <si>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</si>
  <si>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</si>
  <si>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</si>
  <si>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</si>
  <si>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</si>
  <si>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</si>
  <si>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</si>
  <si>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</si>
  <si>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</si>
  <si>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</si>
  <si>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</si>
  <si>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</si>
  <si>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</si>
  <si>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</si>
  <si>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</si>
  <si>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</si>
  <si>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</si>
  <si>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</si>
  <si>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</si>
  <si>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</si>
  <si>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</si>
  <si>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</si>
  <si>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</si>
  <si>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</si>
  <si>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</si>
  <si>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</si>
  <si>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</si>
  <si>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</si>
  <si>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</si>
  <si>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</si>
  <si>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</si>
  <si>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</si>
  <si>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</si>
  <si>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</si>
  <si>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</si>
  <si>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</si>
  <si>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</si>
  <si>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</si>
  <si>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</si>
  <si>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</si>
  <si>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</si>
  <si>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</si>
  <si>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</si>
  <si>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</si>
  <si>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</si>
  <si>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</si>
  <si>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</si>
  <si>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</si>
  <si>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</si>
  <si>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</si>
  <si>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</si>
  <si>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</si>
  <si>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</si>
  <si>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</si>
  <si>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</si>
  <si>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</si>
  <si>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</si>
  <si>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</si>
  <si>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</si>
  <si>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</si>
  <si>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</si>
  <si>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</si>
  <si>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</si>
  <si>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</si>
  <si>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</si>
  <si>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</si>
  <si>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</si>
  <si>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</si>
  <si>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</si>
  <si>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</si>
  <si>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</si>
  <si>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</si>
  <si>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</si>
  <si>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</si>
  <si>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</si>
  <si>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</si>
  <si>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</si>
  <si>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</si>
  <si>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</si>
  <si>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</si>
  <si>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</si>
  <si>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</si>
  <si>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</si>
  <si>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</si>
  <si>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</si>
  <si>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</si>
  <si>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</si>
  <si>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</si>
  <si>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</si>
  <si>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</si>
  <si>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</si>
  <si>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</si>
  <si>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</si>
  <si>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</si>
  <si>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</si>
  <si>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</si>
  <si>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</si>
  <si>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</si>
  <si>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</si>
  <si>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</si>
  <si>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</si>
  <si>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</si>
  <si>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</si>
  <si>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</si>
  <si>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</si>
  <si>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</si>
  <si>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</si>
  <si>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</si>
  <si>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</si>
  <si>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</si>
  <si>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</si>
  <si>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</si>
  <si>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</si>
  <si>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</si>
  <si>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</si>
  <si>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</si>
  <si>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</si>
  <si>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</si>
  <si>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</si>
  <si>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</si>
  <si>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</si>
  <si>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</si>
  <si>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</si>
  <si>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</si>
  <si>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</si>
  <si>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</si>
  <si>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</si>
  <si>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</si>
  <si>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</si>
  <si>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</si>
  <si>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</si>
  <si>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</si>
  <si>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</si>
  <si>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</si>
  <si>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</si>
  <si>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</si>
  <si>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</si>
  <si>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</si>
  <si>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</si>
  <si>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</si>
  <si>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</si>
  <si>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</si>
  <si>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</si>
  <si>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</si>
  <si>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</si>
  <si>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</si>
  <si>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</si>
  <si>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</si>
  <si>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</si>
  <si>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</si>
  <si>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</si>
  <si>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</si>
  <si>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</si>
  <si>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</si>
  <si>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</si>
  <si>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</si>
  <si>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</si>
  <si>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</si>
  <si>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</si>
  <si>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</si>
  <si>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</si>
  <si>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</si>
  <si>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</si>
  <si>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</si>
  <si>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</si>
  <si>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</si>
  <si>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</si>
  <si>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</si>
  <si>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</si>
  <si>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</si>
  <si>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</si>
  <si>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</si>
  <si>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</si>
  <si>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</si>
  <si>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</si>
  <si>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</si>
  <si>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</si>
  <si>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</si>
  <si>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</si>
  <si>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</si>
  <si>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</si>
  <si>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</si>
  <si>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</si>
  <si>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</si>
  <si>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</si>
  <si>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</si>
  <si>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</si>
  <si>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</si>
  <si>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</si>
  <si>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</si>
  <si>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</si>
  <si>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</si>
  <si>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</si>
  <si>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</si>
  <si>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</si>
  <si>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</si>
  <si>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</si>
  <si>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</si>
  <si>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</si>
  <si>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</si>
  <si>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</si>
  <si>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</si>
  <si>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</si>
  <si>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</si>
  <si>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</si>
  <si>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</si>
  <si>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</si>
  <si>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</si>
  <si>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</si>
  <si>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</si>
  <si>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</si>
  <si>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</si>
  <si>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</si>
  <si>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</si>
  <si>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</si>
  <si>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</si>
  <si>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</si>
  <si>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</si>
  <si>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</si>
  <si>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</si>
  <si>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</si>
  <si>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</si>
  <si>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</si>
  <si>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</si>
  <si>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</si>
  <si>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</si>
  <si>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</si>
  <si>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</si>
  <si>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</si>
  <si>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</si>
  <si>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</si>
  <si>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</si>
  <si>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</si>
  <si>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</si>
  <si>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</si>
  <si>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</si>
  <si>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</si>
  <si>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</si>
  <si>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</si>
  <si>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</si>
  <si>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</si>
  <si>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</si>
  <si>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</si>
  <si>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</si>
  <si>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</si>
  <si>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</si>
  <si>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</si>
  <si>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</si>
  <si>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</si>
  <si>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</si>
  <si>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</si>
  <si>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</si>
  <si>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</si>
  <si>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</si>
  <si>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</si>
  <si>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</si>
  <si>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</si>
  <si>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</si>
  <si>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</si>
  <si>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</si>
  <si>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</si>
  <si>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</si>
  <si>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</si>
  <si>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</si>
  <si>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</si>
  <si>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</si>
  <si>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</si>
  <si>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</si>
  <si>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</si>
  <si>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</si>
  <si>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</si>
  <si>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</si>
  <si>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</si>
  <si>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</si>
  <si>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</si>
  <si>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</si>
  <si>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</si>
  <si>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</si>
  <si>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</si>
  <si>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</si>
  <si>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</si>
  <si>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</si>
  <si>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</si>
  <si>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</si>
  <si>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</si>
  <si>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</si>
  <si>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</si>
  <si>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</si>
  <si>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</si>
  <si>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</si>
  <si>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</si>
  <si>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</si>
  <si>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 xml:space="preserve">Gjithësej Pagesat </t>
  </si>
  <si>
    <t>SHPENZIMET  2023</t>
  </si>
  <si>
    <t xml:space="preserve">ADMINISTRATA </t>
  </si>
  <si>
    <t>VITI/MUAJI</t>
  </si>
  <si>
    <t>Tatimi në Pronë</t>
  </si>
  <si>
    <t xml:space="preserve">Participim nga donatoret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</si>
</sst>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29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0" fillId="0" borderId="10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3" fontId="30" fillId="0" borderId="10" xfId="1" applyNumberFormat="1" applyFont="1" applyFill="1" applyBorder="1" applyAlignment="1">
      <alignment horizontal="right"/>
    </xf>
    <xf numFmtId="4" fontId="30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0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0" fillId="0" borderId="10" xfId="119" applyFont="1" applyBorder="1" applyAlignment="1">
      <alignment horizontal="right"/>
    </xf>
    <xf numFmtId="43" fontId="0" fillId="0" borderId="10" xfId="1" applyFont="1" applyBorder="1"/>
    <xf numFmtId="43" fontId="30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0" fontId="17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17" fillId="2" borderId="13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ColWidth="9.140625" defaultRowHeight="15" x14ac:dyDescent="0.25"/>
  <cols>
    <col min="1" max="1" width="5.42578125" style="58" customWidth="1"/>
    <col min="2" max="2" width="18" style="58" customWidth="1"/>
    <col min="3" max="3" width="13.85546875" style="58" customWidth="1"/>
    <col min="4" max="4" width="14" style="58" customWidth="1"/>
    <col min="5" max="5" width="15.28515625" style="74" customWidth="1"/>
    <col min="6" max="6" width="14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2.7109375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4.425781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8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29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30"/>
      <c r="B3" s="130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0"/>
      <c r="B4" s="130"/>
      <c r="C4" s="62"/>
      <c r="D4" s="64"/>
      <c r="E4" s="67"/>
      <c r="F4" s="69"/>
      <c r="G4" s="68"/>
      <c r="H4" s="68"/>
      <c r="I4" s="68"/>
      <c r="J4" s="68"/>
      <c r="K4" s="123" t="s">
        <v>868</v>
      </c>
      <c r="L4" s="117"/>
      <c r="M4" s="118"/>
      <c r="N4" s="118"/>
      <c r="O4" s="118"/>
      <c r="P4" s="118"/>
      <c r="Q4" s="121" t="s">
        <v>869</v>
      </c>
      <c r="R4" s="117"/>
      <c r="S4" s="118"/>
      <c r="T4" s="118"/>
      <c r="U4" s="118"/>
      <c r="V4" s="118"/>
    </row>
    <row r="5" spans="1:22" s="71" customFormat="1" ht="57" customHeight="1" x14ac:dyDescent="0.25">
      <c r="A5" s="131"/>
      <c r="B5" s="131"/>
      <c r="C5" s="70" t="s">
        <v>891</v>
      </c>
      <c r="D5" s="115" t="s">
        <v>892</v>
      </c>
      <c r="E5" s="115" t="s">
        <v>893</v>
      </c>
      <c r="F5" s="116" t="str">
        <f>IF(L!$A$1=1,L!T4,IF(L!$A$1=2,L!T13,L!T23))</f>
        <v>Paga</v>
      </c>
      <c r="G5" s="116" t="str">
        <f>IF(L!$A$1=1,L!U4,IF(L!$A$1=2,L!U13,L!U23))</f>
        <v>Mallra dhe shërbime</v>
      </c>
      <c r="H5" s="116" t="str">
        <f>IF(L!$A$1=1,L!V4,IF(L!$A$1=2,L!V13,L!V23))</f>
        <v>Shpenzime komunale</v>
      </c>
      <c r="I5" s="116" t="str">
        <f>IF(L!$A$1=1,L!W4,IF(L!$A$1=2,L!W13,L!W23))</f>
        <v>Subvencione dhe Transfere</v>
      </c>
      <c r="J5" s="116" t="str">
        <f>IF(L!$A$1=1,L!X4,IF(L!$A$1=2,L!X13,L!X23))</f>
        <v>Shpenzime Kapitale</v>
      </c>
      <c r="K5" s="124"/>
      <c r="L5" s="116" t="s">
        <v>0</v>
      </c>
      <c r="M5" s="116" t="s">
        <v>32</v>
      </c>
      <c r="N5" s="116" t="s">
        <v>33</v>
      </c>
      <c r="O5" s="119" t="s">
        <v>21</v>
      </c>
      <c r="P5" s="116" t="s">
        <v>35</v>
      </c>
      <c r="Q5" s="122"/>
      <c r="R5" s="116" t="s">
        <v>0</v>
      </c>
      <c r="S5" s="116" t="s">
        <v>32</v>
      </c>
      <c r="T5" s="116" t="s">
        <v>33</v>
      </c>
      <c r="U5" s="119" t="s">
        <v>21</v>
      </c>
      <c r="V5" s="116" t="s">
        <v>35</v>
      </c>
    </row>
    <row r="6" spans="1:22" x14ac:dyDescent="0.25">
      <c r="A6" s="125">
        <v>2023</v>
      </c>
      <c r="B6" s="72" t="s">
        <v>880</v>
      </c>
      <c r="C6" s="105">
        <f>F6+L6+R6</f>
        <v>504002.77</v>
      </c>
      <c r="D6" s="105">
        <f>E6+K6+Q6</f>
        <v>504002.77</v>
      </c>
      <c r="E6" s="105">
        <f>SUM(F6:J6)</f>
        <v>106216.2</v>
      </c>
      <c r="F6" s="105">
        <v>106216.2</v>
      </c>
      <c r="G6" s="105">
        <v>0</v>
      </c>
      <c r="H6" s="105">
        <v>0</v>
      </c>
      <c r="I6" s="105">
        <v>0</v>
      </c>
      <c r="J6" s="105">
        <v>0</v>
      </c>
      <c r="K6" s="105">
        <f>SUM(L6:P6)</f>
        <v>315493.84000000003</v>
      </c>
      <c r="L6" s="105">
        <v>315493.84000000003</v>
      </c>
      <c r="M6" s="105">
        <v>0</v>
      </c>
      <c r="N6" s="105">
        <v>0</v>
      </c>
      <c r="O6" s="105">
        <v>0</v>
      </c>
      <c r="P6" s="105">
        <v>0</v>
      </c>
      <c r="Q6" s="105">
        <f>SUM(R6:V6)</f>
        <v>82292.73</v>
      </c>
      <c r="R6" s="105">
        <v>82292.73</v>
      </c>
      <c r="S6" s="105">
        <v>0</v>
      </c>
      <c r="T6" s="105">
        <v>0</v>
      </c>
      <c r="U6" s="105">
        <v>0</v>
      </c>
      <c r="V6" s="105">
        <v>0</v>
      </c>
    </row>
    <row r="7" spans="1:22" x14ac:dyDescent="0.25">
      <c r="A7" s="125"/>
      <c r="B7" s="72" t="s">
        <v>881</v>
      </c>
      <c r="C7" s="105">
        <f>D7</f>
        <v>840523.08999999985</v>
      </c>
      <c r="D7" s="105">
        <f>E7+K7+Q7</f>
        <v>840523.08999999985</v>
      </c>
      <c r="E7" s="105">
        <f>SUM(F7:J7)</f>
        <v>226248.52999999997</v>
      </c>
      <c r="F7" s="105">
        <v>129777.59</v>
      </c>
      <c r="G7" s="105">
        <v>76536.08</v>
      </c>
      <c r="H7" s="105">
        <v>19634.86</v>
      </c>
      <c r="I7" s="105">
        <v>300</v>
      </c>
      <c r="J7" s="105">
        <v>0</v>
      </c>
      <c r="K7" s="105">
        <f>SUM(L7:P7)</f>
        <v>454169.61</v>
      </c>
      <c r="L7" s="105">
        <v>454169.61</v>
      </c>
      <c r="M7" s="105">
        <v>0</v>
      </c>
      <c r="N7" s="105">
        <v>0</v>
      </c>
      <c r="O7" s="105">
        <v>0</v>
      </c>
      <c r="P7" s="105">
        <v>0</v>
      </c>
      <c r="Q7" s="105">
        <f>SUM(R7:V7)</f>
        <v>160104.94999999998</v>
      </c>
      <c r="R7" s="105">
        <v>118080.92</v>
      </c>
      <c r="S7" s="105">
        <v>31448.32</v>
      </c>
      <c r="T7" s="105">
        <v>5575.71</v>
      </c>
      <c r="U7" s="105">
        <v>5000</v>
      </c>
      <c r="V7" s="105">
        <v>0</v>
      </c>
    </row>
    <row r="8" spans="1:22" x14ac:dyDescent="0.25">
      <c r="A8" s="125"/>
      <c r="B8" s="104" t="s">
        <v>764</v>
      </c>
      <c r="C8" s="105">
        <f>D8</f>
        <v>1269399.18</v>
      </c>
      <c r="D8" s="105">
        <f>E8+K8+Q8</f>
        <v>1269399.18</v>
      </c>
      <c r="E8" s="105">
        <f>SUM(F8:J8)</f>
        <v>341693.11000000004</v>
      </c>
      <c r="F8" s="105">
        <v>135001.07</v>
      </c>
      <c r="G8" s="105">
        <v>146674.09</v>
      </c>
      <c r="H8" s="105">
        <v>11037.31</v>
      </c>
      <c r="I8" s="105">
        <v>14000</v>
      </c>
      <c r="J8" s="105">
        <v>34980.639999999999</v>
      </c>
      <c r="K8" s="105">
        <f>SUM(L8:P8)</f>
        <v>764137.63</v>
      </c>
      <c r="L8" s="105">
        <v>727171.97</v>
      </c>
      <c r="M8" s="105">
        <v>28305.66</v>
      </c>
      <c r="N8" s="105">
        <v>8660</v>
      </c>
      <c r="O8" s="105">
        <v>0</v>
      </c>
      <c r="P8" s="105">
        <v>0</v>
      </c>
      <c r="Q8" s="105">
        <f>SUM(R8:V8)</f>
        <v>163568.44</v>
      </c>
      <c r="R8" s="105">
        <v>95854.39</v>
      </c>
      <c r="S8" s="105">
        <v>32325.09</v>
      </c>
      <c r="T8" s="105">
        <v>4538.96</v>
      </c>
      <c r="U8" s="105">
        <v>30850</v>
      </c>
      <c r="V8" s="105">
        <v>0</v>
      </c>
    </row>
    <row r="9" spans="1:22" x14ac:dyDescent="0.25">
      <c r="A9" s="125"/>
      <c r="B9" s="104" t="s">
        <v>767</v>
      </c>
      <c r="C9" s="105">
        <f t="shared" ref="C9:C17" si="0">D9</f>
        <v>1123696.8399999999</v>
      </c>
      <c r="D9" s="105">
        <f>E9+K9+Q9</f>
        <v>1123696.8399999999</v>
      </c>
      <c r="E9" s="105">
        <f>SUM(F9:J9)</f>
        <v>489306.65</v>
      </c>
      <c r="F9" s="105">
        <v>137308.48000000001</v>
      </c>
      <c r="G9" s="105">
        <v>132187.82999999999</v>
      </c>
      <c r="H9" s="105">
        <v>11109.93</v>
      </c>
      <c r="I9" s="105">
        <v>3400</v>
      </c>
      <c r="J9" s="105">
        <v>205300.41</v>
      </c>
      <c r="K9" s="105">
        <f>SUM(L9:P9)</f>
        <v>520516.77999999997</v>
      </c>
      <c r="L9" s="105">
        <v>474723.6</v>
      </c>
      <c r="M9" s="105">
        <v>41093.699999999997</v>
      </c>
      <c r="N9" s="105">
        <v>4699.4799999999996</v>
      </c>
      <c r="O9" s="105">
        <v>0</v>
      </c>
      <c r="P9" s="105">
        <v>0</v>
      </c>
      <c r="Q9" s="105">
        <f>SUM(R9:V9)</f>
        <v>113873.41</v>
      </c>
      <c r="R9" s="105">
        <v>95346.49</v>
      </c>
      <c r="S9" s="105">
        <v>14923.67</v>
      </c>
      <c r="T9" s="105">
        <v>2243.25</v>
      </c>
      <c r="U9" s="105">
        <v>1360</v>
      </c>
      <c r="V9" s="105">
        <v>0</v>
      </c>
    </row>
    <row r="10" spans="1:22" x14ac:dyDescent="0.25">
      <c r="A10" s="125"/>
      <c r="B10" s="104" t="s">
        <v>769</v>
      </c>
      <c r="C10" s="105">
        <f t="shared" si="0"/>
        <v>830278.8</v>
      </c>
      <c r="D10" s="105">
        <f t="shared" ref="D10:D17" si="1">E10+K10+Q10</f>
        <v>830278.8</v>
      </c>
      <c r="E10" s="105">
        <f t="shared" ref="E10:E17" si="2">SUM(F10:J10)</f>
        <v>237618.67</v>
      </c>
      <c r="F10" s="105">
        <v>139947.88</v>
      </c>
      <c r="G10" s="105">
        <v>65386.16</v>
      </c>
      <c r="H10" s="105">
        <v>7804.63</v>
      </c>
      <c r="I10" s="105">
        <v>24480</v>
      </c>
      <c r="J10" s="105">
        <v>0</v>
      </c>
      <c r="K10" s="105">
        <f t="shared" ref="K10:K17" si="3">SUM(L10:P10)</f>
        <v>449179.7</v>
      </c>
      <c r="L10" s="105">
        <v>415106.12</v>
      </c>
      <c r="M10" s="105">
        <v>30133.37</v>
      </c>
      <c r="N10" s="105">
        <v>3940.21</v>
      </c>
      <c r="O10" s="105">
        <v>0</v>
      </c>
      <c r="P10" s="105">
        <v>0</v>
      </c>
      <c r="Q10" s="105">
        <f t="shared" ref="Q10:Q17" si="4">SUM(R10:V10)</f>
        <v>143480.43</v>
      </c>
      <c r="R10" s="105">
        <v>95761.24</v>
      </c>
      <c r="S10" s="105">
        <v>23500.84</v>
      </c>
      <c r="T10" s="105">
        <v>3268.35</v>
      </c>
      <c r="U10" s="105">
        <v>20950</v>
      </c>
      <c r="V10" s="105">
        <v>0</v>
      </c>
    </row>
    <row r="11" spans="1:22" x14ac:dyDescent="0.25">
      <c r="A11" s="125"/>
      <c r="B11" s="104" t="s">
        <v>882</v>
      </c>
      <c r="C11" s="105">
        <f t="shared" si="0"/>
        <v>928845</v>
      </c>
      <c r="D11" s="105">
        <f t="shared" si="1"/>
        <v>928845</v>
      </c>
      <c r="E11" s="105">
        <f t="shared" si="2"/>
        <v>376593.83</v>
      </c>
      <c r="F11" s="105">
        <v>138559.73000000001</v>
      </c>
      <c r="G11" s="105">
        <v>60244.11</v>
      </c>
      <c r="H11" s="105">
        <v>3931.49</v>
      </c>
      <c r="I11" s="105">
        <v>63050</v>
      </c>
      <c r="J11" s="105">
        <v>110808.5</v>
      </c>
      <c r="K11" s="105">
        <f t="shared" si="3"/>
        <v>422549.39</v>
      </c>
      <c r="L11" s="105">
        <v>401023.38</v>
      </c>
      <c r="M11" s="105">
        <v>18002.38</v>
      </c>
      <c r="N11" s="105">
        <v>3523.63</v>
      </c>
      <c r="O11" s="105">
        <v>0</v>
      </c>
      <c r="P11" s="105">
        <v>0</v>
      </c>
      <c r="Q11" s="105">
        <f t="shared" si="4"/>
        <v>129701.78</v>
      </c>
      <c r="R11" s="105">
        <v>95016.960000000006</v>
      </c>
      <c r="S11" s="105">
        <v>17549.97</v>
      </c>
      <c r="T11" s="105">
        <v>2439.6999999999998</v>
      </c>
      <c r="U11" s="105">
        <v>10050</v>
      </c>
      <c r="V11" s="105">
        <v>4645.1499999999996</v>
      </c>
    </row>
    <row r="12" spans="1:22" x14ac:dyDescent="0.25">
      <c r="A12" s="125"/>
      <c r="B12" s="104" t="s">
        <v>883</v>
      </c>
      <c r="C12" s="105">
        <f t="shared" si="0"/>
        <v>1109013.52</v>
      </c>
      <c r="D12" s="105">
        <f t="shared" si="1"/>
        <v>1109013.52</v>
      </c>
      <c r="E12" s="105">
        <f t="shared" si="2"/>
        <v>358831.35000000003</v>
      </c>
      <c r="F12" s="105">
        <v>144112.1</v>
      </c>
      <c r="G12" s="105">
        <v>156958.48000000001</v>
      </c>
      <c r="H12" s="105">
        <v>15397.27</v>
      </c>
      <c r="I12" s="105">
        <v>23315.5</v>
      </c>
      <c r="J12" s="105">
        <v>19048</v>
      </c>
      <c r="K12" s="105">
        <f t="shared" si="3"/>
        <v>582182.95000000007</v>
      </c>
      <c r="L12" s="105">
        <v>501749.71</v>
      </c>
      <c r="M12" s="105">
        <v>14125.71</v>
      </c>
      <c r="N12" s="105">
        <v>1847.53</v>
      </c>
      <c r="O12" s="105">
        <v>64460</v>
      </c>
      <c r="P12" s="105">
        <v>0</v>
      </c>
      <c r="Q12" s="105">
        <f t="shared" si="4"/>
        <v>167999.22</v>
      </c>
      <c r="R12" s="105">
        <v>97798.68</v>
      </c>
      <c r="S12" s="105">
        <v>23099.35</v>
      </c>
      <c r="T12" s="105">
        <v>1501.19</v>
      </c>
      <c r="U12" s="105">
        <v>45600</v>
      </c>
      <c r="V12" s="105">
        <v>0</v>
      </c>
    </row>
    <row r="13" spans="1:22" x14ac:dyDescent="0.25">
      <c r="A13" s="125"/>
      <c r="B13" s="104" t="s">
        <v>884</v>
      </c>
      <c r="C13" s="105">
        <f t="shared" si="0"/>
        <v>1041569.3300000001</v>
      </c>
      <c r="D13" s="105">
        <f t="shared" si="1"/>
        <v>1041569.3300000001</v>
      </c>
      <c r="E13" s="105">
        <f t="shared" si="2"/>
        <v>431017.86000000004</v>
      </c>
      <c r="F13" s="105">
        <v>132183.67000000001</v>
      </c>
      <c r="G13" s="105">
        <v>93319.14</v>
      </c>
      <c r="H13" s="105">
        <v>7991.85</v>
      </c>
      <c r="I13" s="105">
        <v>36961</v>
      </c>
      <c r="J13" s="105">
        <v>160562.20000000001</v>
      </c>
      <c r="K13" s="105">
        <f t="shared" si="3"/>
        <v>437501.81</v>
      </c>
      <c r="L13" s="105">
        <v>397928.72</v>
      </c>
      <c r="M13" s="105">
        <v>38824.26</v>
      </c>
      <c r="N13" s="105">
        <v>748.83</v>
      </c>
      <c r="O13" s="105">
        <v>0</v>
      </c>
      <c r="P13" s="105">
        <v>0</v>
      </c>
      <c r="Q13" s="105">
        <f t="shared" si="4"/>
        <v>173049.66</v>
      </c>
      <c r="R13" s="105">
        <v>104316.59</v>
      </c>
      <c r="S13" s="105">
        <v>13922.11</v>
      </c>
      <c r="T13" s="105">
        <v>2280.96</v>
      </c>
      <c r="U13" s="105">
        <v>350</v>
      </c>
      <c r="V13" s="105">
        <v>52180</v>
      </c>
    </row>
    <row r="14" spans="1:22" x14ac:dyDescent="0.25">
      <c r="A14" s="125"/>
      <c r="B14" s="104" t="s">
        <v>885</v>
      </c>
      <c r="C14" s="105">
        <f t="shared" si="0"/>
        <v>0</v>
      </c>
      <c r="D14" s="105">
        <f t="shared" si="1"/>
        <v>0</v>
      </c>
      <c r="E14" s="105">
        <f t="shared" si="2"/>
        <v>0</v>
      </c>
      <c r="F14" s="105"/>
      <c r="G14" s="105"/>
      <c r="H14" s="105"/>
      <c r="I14" s="105"/>
      <c r="J14" s="105"/>
      <c r="K14" s="105">
        <f t="shared" si="3"/>
        <v>0</v>
      </c>
      <c r="L14" s="105"/>
      <c r="M14" s="105"/>
      <c r="N14" s="105"/>
      <c r="O14" s="105"/>
      <c r="P14" s="105"/>
      <c r="Q14" s="105">
        <f t="shared" si="4"/>
        <v>0</v>
      </c>
      <c r="R14" s="105"/>
      <c r="S14" s="105"/>
      <c r="T14" s="105"/>
      <c r="U14" s="105"/>
      <c r="V14" s="105"/>
    </row>
    <row r="15" spans="1:22" x14ac:dyDescent="0.25">
      <c r="A15" s="126"/>
      <c r="B15" s="104" t="s">
        <v>783</v>
      </c>
      <c r="C15" s="105">
        <f t="shared" si="0"/>
        <v>0</v>
      </c>
      <c r="D15" s="105">
        <f t="shared" si="1"/>
        <v>0</v>
      </c>
      <c r="E15" s="105">
        <f t="shared" si="2"/>
        <v>0</v>
      </c>
      <c r="F15" s="105"/>
      <c r="G15" s="105"/>
      <c r="H15" s="105"/>
      <c r="I15" s="105"/>
      <c r="J15" s="105"/>
      <c r="K15" s="105">
        <f t="shared" si="3"/>
        <v>0</v>
      </c>
      <c r="L15" s="105"/>
      <c r="M15" s="105"/>
      <c r="N15" s="105"/>
      <c r="O15" s="105"/>
      <c r="P15" s="105"/>
      <c r="Q15" s="105">
        <f t="shared" si="4"/>
        <v>0</v>
      </c>
      <c r="R15" s="105"/>
      <c r="S15" s="105"/>
      <c r="T15" s="105"/>
      <c r="U15" s="105"/>
      <c r="V15" s="105"/>
    </row>
    <row r="16" spans="1:22" x14ac:dyDescent="0.25">
      <c r="A16" s="126"/>
      <c r="B16" s="104" t="s">
        <v>786</v>
      </c>
      <c r="C16" s="105">
        <f t="shared" si="0"/>
        <v>0</v>
      </c>
      <c r="D16" s="105">
        <f t="shared" si="1"/>
        <v>0</v>
      </c>
      <c r="E16" s="105">
        <f t="shared" si="2"/>
        <v>0</v>
      </c>
      <c r="F16" s="105"/>
      <c r="G16" s="105"/>
      <c r="H16" s="105"/>
      <c r="I16" s="105"/>
      <c r="J16" s="105"/>
      <c r="K16" s="105">
        <f t="shared" si="3"/>
        <v>0</v>
      </c>
      <c r="L16" s="105"/>
      <c r="M16" s="105"/>
      <c r="N16" s="105"/>
      <c r="O16" s="105"/>
      <c r="P16" s="105"/>
      <c r="Q16" s="105">
        <f t="shared" si="4"/>
        <v>0</v>
      </c>
      <c r="R16" s="105"/>
      <c r="S16" s="105"/>
      <c r="T16" s="105"/>
      <c r="U16" s="105"/>
      <c r="V16" s="105"/>
    </row>
    <row r="17" spans="1:22" x14ac:dyDescent="0.25">
      <c r="A17" s="126"/>
      <c r="B17" s="104" t="s">
        <v>886</v>
      </c>
      <c r="C17" s="105">
        <f t="shared" si="0"/>
        <v>0</v>
      </c>
      <c r="D17" s="105">
        <f t="shared" si="1"/>
        <v>0</v>
      </c>
      <c r="E17" s="105">
        <f t="shared" si="2"/>
        <v>0</v>
      </c>
      <c r="F17" s="105"/>
      <c r="G17" s="105"/>
      <c r="H17" s="105"/>
      <c r="I17" s="105"/>
      <c r="J17" s="105"/>
      <c r="K17" s="105">
        <f t="shared" si="3"/>
        <v>0</v>
      </c>
      <c r="L17" s="105"/>
      <c r="M17" s="105"/>
      <c r="N17" s="105"/>
      <c r="O17" s="105"/>
      <c r="P17" s="105"/>
      <c r="Q17" s="105">
        <f t="shared" si="4"/>
        <v>0</v>
      </c>
      <c r="R17" s="105"/>
      <c r="S17" s="105"/>
      <c r="T17" s="105"/>
      <c r="U17" s="105"/>
      <c r="V17" s="105"/>
    </row>
    <row r="18" spans="1:22" x14ac:dyDescent="0.25">
      <c r="A18" s="127"/>
      <c r="B18" s="73" t="s">
        <v>887</v>
      </c>
      <c r="C18" s="106">
        <f>E18+K18+Q18</f>
        <v>7647328.5300000003</v>
      </c>
      <c r="D18" s="107">
        <f t="shared" ref="D18:N18" si="5">SUM(D6:D17)</f>
        <v>7647328.5299999993</v>
      </c>
      <c r="E18" s="107">
        <f t="shared" si="5"/>
        <v>2567526.2000000002</v>
      </c>
      <c r="F18" s="107">
        <f t="shared" si="5"/>
        <v>1063106.72</v>
      </c>
      <c r="G18" s="107">
        <f t="shared" si="5"/>
        <v>731305.89</v>
      </c>
      <c r="H18" s="107">
        <f t="shared" si="5"/>
        <v>76907.34</v>
      </c>
      <c r="I18" s="107">
        <f t="shared" si="5"/>
        <v>165506.5</v>
      </c>
      <c r="J18" s="107">
        <f t="shared" si="5"/>
        <v>530699.75</v>
      </c>
      <c r="K18" s="107">
        <f t="shared" si="5"/>
        <v>3945731.7100000004</v>
      </c>
      <c r="L18" s="107">
        <f t="shared" si="5"/>
        <v>3687366.95</v>
      </c>
      <c r="M18" s="107">
        <f t="shared" si="5"/>
        <v>170485.08000000002</v>
      </c>
      <c r="N18" s="107">
        <f t="shared" si="5"/>
        <v>23419.68</v>
      </c>
      <c r="O18" s="107">
        <f t="shared" ref="O18:V18" si="6">SUM(O6:O17)</f>
        <v>64460</v>
      </c>
      <c r="P18" s="107">
        <f t="shared" si="6"/>
        <v>0</v>
      </c>
      <c r="Q18" s="107">
        <f>SUM(Q6:Q17)</f>
        <v>1134070.6199999999</v>
      </c>
      <c r="R18" s="107">
        <f t="shared" si="6"/>
        <v>784467.99999999988</v>
      </c>
      <c r="S18" s="107">
        <f t="shared" si="6"/>
        <v>156769.34999999998</v>
      </c>
      <c r="T18" s="107">
        <f t="shared" si="6"/>
        <v>21848.12</v>
      </c>
      <c r="U18" s="107">
        <f t="shared" si="6"/>
        <v>114160</v>
      </c>
      <c r="V18" s="107">
        <f t="shared" si="6"/>
        <v>56825.15</v>
      </c>
    </row>
    <row r="19" spans="1:22" x14ac:dyDescent="0.25">
      <c r="C19" s="113"/>
    </row>
    <row r="20" spans="1:22" x14ac:dyDescent="0.25">
      <c r="C20" s="114"/>
    </row>
    <row r="21" spans="1:22" x14ac:dyDescent="0.25">
      <c r="D21" s="114"/>
      <c r="E21" s="120"/>
      <c r="F21" s="75"/>
      <c r="G21" s="75"/>
      <c r="H21" s="75"/>
      <c r="I21" s="75"/>
      <c r="J21" s="75"/>
    </row>
    <row r="22" spans="1:22" x14ac:dyDescent="0.25">
      <c r="D22" s="87"/>
      <c r="E22" s="102"/>
      <c r="F22" s="102"/>
      <c r="G22" s="102"/>
      <c r="H22" s="102"/>
      <c r="I22" s="102"/>
      <c r="J22" s="97"/>
      <c r="K22" s="97"/>
    </row>
    <row r="23" spans="1:22" x14ac:dyDescent="0.25">
      <c r="C23" s="75"/>
      <c r="D23" s="101"/>
      <c r="E23" s="87"/>
      <c r="F23" s="75"/>
      <c r="G23" s="75"/>
      <c r="H23" s="97"/>
    </row>
    <row r="24" spans="1:22" x14ac:dyDescent="0.25">
      <c r="E24" s="103"/>
      <c r="F24" s="97"/>
      <c r="G24" s="114"/>
      <c r="H24" s="97"/>
      <c r="I24" s="75"/>
      <c r="L24" s="97"/>
    </row>
    <row r="25" spans="1:22" x14ac:dyDescent="0.25">
      <c r="E25" s="103"/>
      <c r="G25" s="114"/>
      <c r="H25" s="84"/>
      <c r="J25" s="84"/>
    </row>
    <row r="26" spans="1:22" x14ac:dyDescent="0.25">
      <c r="G26" s="114"/>
      <c r="K26" s="87"/>
    </row>
    <row r="27" spans="1:22" x14ac:dyDescent="0.25">
      <c r="G27" s="75"/>
      <c r="H27" s="84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22" sqref="P22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">
        <v>894</v>
      </c>
      <c r="C3" s="78" t="s">
        <v>183</v>
      </c>
      <c r="D3" s="54" t="s">
        <v>895</v>
      </c>
      <c r="E3" s="79" t="s">
        <v>879</v>
      </c>
      <c r="F3" s="80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896</v>
      </c>
      <c r="Q3" s="54" t="s">
        <v>876</v>
      </c>
    </row>
    <row r="4" spans="1:17" s="2" customFormat="1" ht="16.5" x14ac:dyDescent="0.3">
      <c r="A4" s="132">
        <v>2022</v>
      </c>
      <c r="B4" s="4" t="s">
        <v>721</v>
      </c>
      <c r="C4" s="91">
        <f t="shared" ref="C4:C28" si="0">SUM(D4:Q4)</f>
        <v>44983.24</v>
      </c>
      <c r="D4" s="85">
        <v>12686.69</v>
      </c>
      <c r="E4" s="85">
        <v>1129.3499999999999</v>
      </c>
      <c r="F4" s="85"/>
      <c r="G4" s="85">
        <v>2318</v>
      </c>
      <c r="H4" s="85"/>
      <c r="I4" s="85">
        <v>251</v>
      </c>
      <c r="J4" s="85">
        <v>7870</v>
      </c>
      <c r="K4" s="85">
        <v>8150</v>
      </c>
      <c r="L4" s="85">
        <v>1882</v>
      </c>
      <c r="M4" s="85">
        <v>4756.7</v>
      </c>
      <c r="N4" s="85">
        <v>5739.5</v>
      </c>
      <c r="O4" s="85"/>
      <c r="P4" s="85"/>
      <c r="Q4" s="85">
        <v>200</v>
      </c>
    </row>
    <row r="5" spans="1:17" s="2" customFormat="1" ht="16.5" x14ac:dyDescent="0.3">
      <c r="A5" s="132"/>
      <c r="B5" s="4" t="s">
        <v>724</v>
      </c>
      <c r="C5" s="93">
        <f t="shared" si="0"/>
        <v>78111.430000000008</v>
      </c>
      <c r="D5" s="85">
        <v>17491.68</v>
      </c>
      <c r="E5" s="85">
        <v>21699.95</v>
      </c>
      <c r="F5" s="85">
        <v>313</v>
      </c>
      <c r="G5" s="85">
        <v>2585</v>
      </c>
      <c r="H5" s="85"/>
      <c r="I5" s="85">
        <v>1028</v>
      </c>
      <c r="J5" s="85">
        <v>5860</v>
      </c>
      <c r="K5" s="85">
        <v>5769</v>
      </c>
      <c r="L5" s="85">
        <v>1716</v>
      </c>
      <c r="M5" s="85">
        <v>4664.3</v>
      </c>
      <c r="N5" s="85">
        <v>16747.5</v>
      </c>
      <c r="O5" s="85"/>
      <c r="P5" s="85"/>
      <c r="Q5" s="85">
        <v>237</v>
      </c>
    </row>
    <row r="6" spans="1:17" s="2" customFormat="1" ht="16.5" x14ac:dyDescent="0.3">
      <c r="A6" s="132"/>
      <c r="B6" s="4" t="s">
        <v>727</v>
      </c>
      <c r="C6" s="94">
        <f t="shared" si="0"/>
        <v>221506.57</v>
      </c>
      <c r="D6" s="85">
        <v>67011.740000000005</v>
      </c>
      <c r="E6" s="85">
        <v>47742.33</v>
      </c>
      <c r="F6" s="85">
        <v>626</v>
      </c>
      <c r="G6" s="85">
        <v>4300</v>
      </c>
      <c r="H6" s="85">
        <v>66389</v>
      </c>
      <c r="I6" s="85">
        <v>7</v>
      </c>
      <c r="J6" s="85">
        <v>8210</v>
      </c>
      <c r="K6" s="85">
        <v>12309</v>
      </c>
      <c r="L6" s="85">
        <v>3626</v>
      </c>
      <c r="M6" s="85">
        <v>4317.5</v>
      </c>
      <c r="N6" s="85">
        <v>6583.5</v>
      </c>
      <c r="O6" s="85">
        <v>112.5</v>
      </c>
      <c r="P6" s="85"/>
      <c r="Q6" s="85">
        <v>272</v>
      </c>
    </row>
    <row r="7" spans="1:17" s="2" customFormat="1" ht="16.5" x14ac:dyDescent="0.3">
      <c r="A7" s="132"/>
      <c r="B7" s="4" t="s">
        <v>730</v>
      </c>
      <c r="C7" s="94">
        <f t="shared" si="0"/>
        <v>89766.83</v>
      </c>
      <c r="D7" s="85">
        <v>42906.78</v>
      </c>
      <c r="E7" s="85">
        <v>14568.25</v>
      </c>
      <c r="F7" s="85">
        <v>313</v>
      </c>
      <c r="G7" s="85">
        <v>5926</v>
      </c>
      <c r="H7" s="85"/>
      <c r="I7" s="85">
        <v>1646</v>
      </c>
      <c r="J7" s="85">
        <v>5940</v>
      </c>
      <c r="K7" s="85">
        <v>6145</v>
      </c>
      <c r="L7" s="85">
        <v>2109</v>
      </c>
      <c r="M7" s="85">
        <v>3869.3</v>
      </c>
      <c r="N7" s="85">
        <v>6060.5</v>
      </c>
      <c r="O7" s="85"/>
      <c r="P7" s="85"/>
      <c r="Q7" s="85">
        <v>283</v>
      </c>
    </row>
    <row r="8" spans="1:17" s="90" customFormat="1" ht="16.5" x14ac:dyDescent="0.3">
      <c r="A8" s="132"/>
      <c r="B8" s="89" t="s">
        <v>732</v>
      </c>
      <c r="C8" s="92">
        <f t="shared" si="0"/>
        <v>86664.89</v>
      </c>
      <c r="D8" s="85">
        <v>54473.1</v>
      </c>
      <c r="E8" s="85">
        <v>1884.2</v>
      </c>
      <c r="F8" s="85">
        <v>313</v>
      </c>
      <c r="G8" s="85">
        <v>3666</v>
      </c>
      <c r="H8" s="85"/>
      <c r="I8" s="85">
        <v>55</v>
      </c>
      <c r="J8" s="85">
        <v>7073.79</v>
      </c>
      <c r="K8" s="85">
        <v>5412</v>
      </c>
      <c r="L8" s="85">
        <v>2027</v>
      </c>
      <c r="M8" s="85">
        <v>3583.3</v>
      </c>
      <c r="N8" s="85">
        <v>6351.5</v>
      </c>
      <c r="O8" s="85"/>
      <c r="P8" s="85"/>
      <c r="Q8" s="85">
        <v>1826</v>
      </c>
    </row>
    <row r="9" spans="1:17" s="2" customFormat="1" ht="16.5" x14ac:dyDescent="0.3">
      <c r="A9" s="132"/>
      <c r="B9" s="4" t="s">
        <v>734</v>
      </c>
      <c r="C9" s="91">
        <f t="shared" si="0"/>
        <v>127195.53</v>
      </c>
      <c r="D9" s="85">
        <v>19519.7</v>
      </c>
      <c r="E9" s="85">
        <v>8132.73</v>
      </c>
      <c r="F9" s="85">
        <v>333</v>
      </c>
      <c r="G9" s="85">
        <v>5337</v>
      </c>
      <c r="H9" s="85">
        <v>62160</v>
      </c>
      <c r="I9" s="85">
        <v>3</v>
      </c>
      <c r="J9" s="85">
        <v>6859</v>
      </c>
      <c r="K9" s="85">
        <v>5116</v>
      </c>
      <c r="L9" s="85">
        <v>1860</v>
      </c>
      <c r="M9" s="85">
        <v>4547.6000000000004</v>
      </c>
      <c r="N9" s="85">
        <v>12697.5</v>
      </c>
      <c r="O9" s="85"/>
      <c r="P9" s="85"/>
      <c r="Q9" s="85">
        <v>630</v>
      </c>
    </row>
    <row r="10" spans="1:17" s="2" customFormat="1" ht="16.5" x14ac:dyDescent="0.3">
      <c r="A10" s="132"/>
      <c r="B10" s="4" t="s">
        <v>737</v>
      </c>
      <c r="C10" s="91">
        <f t="shared" si="0"/>
        <v>83184.22</v>
      </c>
      <c r="D10" s="85">
        <v>39946.300000000003</v>
      </c>
      <c r="E10" s="85">
        <v>6101.22</v>
      </c>
      <c r="F10" s="85"/>
      <c r="G10" s="85">
        <v>8283</v>
      </c>
      <c r="H10" s="85"/>
      <c r="I10" s="85">
        <v>37</v>
      </c>
      <c r="J10" s="85">
        <v>8210</v>
      </c>
      <c r="K10" s="85">
        <v>6044</v>
      </c>
      <c r="L10" s="85">
        <v>277</v>
      </c>
      <c r="M10" s="85">
        <v>4632.7</v>
      </c>
      <c r="N10" s="85">
        <v>9112</v>
      </c>
      <c r="O10" s="85"/>
      <c r="P10" s="85"/>
      <c r="Q10" s="85">
        <v>541</v>
      </c>
    </row>
    <row r="11" spans="1:17" s="2" customFormat="1" ht="16.5" x14ac:dyDescent="0.3">
      <c r="A11" s="132"/>
      <c r="B11" s="4" t="s">
        <v>740</v>
      </c>
      <c r="C11" s="95">
        <f t="shared" si="0"/>
        <v>126686.49</v>
      </c>
      <c r="D11" s="85">
        <v>65945.08</v>
      </c>
      <c r="E11" s="85">
        <v>13982.91</v>
      </c>
      <c r="F11" s="85">
        <v>626</v>
      </c>
      <c r="G11" s="85">
        <v>12643</v>
      </c>
      <c r="H11" s="85"/>
      <c r="I11" s="85">
        <v>9</v>
      </c>
      <c r="J11" s="85">
        <v>11280</v>
      </c>
      <c r="K11" s="85">
        <v>12497</v>
      </c>
      <c r="L11" s="85">
        <v>180</v>
      </c>
      <c r="M11" s="85">
        <v>9241</v>
      </c>
      <c r="N11" s="85">
        <v>118.5</v>
      </c>
      <c r="O11" s="85"/>
      <c r="P11" s="85"/>
      <c r="Q11" s="85">
        <v>164</v>
      </c>
    </row>
    <row r="12" spans="1:17" s="2" customFormat="1" ht="16.5" x14ac:dyDescent="0.3">
      <c r="A12" s="132"/>
      <c r="B12" s="4" t="s">
        <v>743</v>
      </c>
      <c r="C12" s="91">
        <f t="shared" si="0"/>
        <v>117524.85</v>
      </c>
      <c r="D12" s="85">
        <v>22068.75</v>
      </c>
      <c r="E12" s="85">
        <v>1071</v>
      </c>
      <c r="F12" s="85"/>
      <c r="G12" s="85">
        <v>4873</v>
      </c>
      <c r="H12" s="85">
        <v>72141</v>
      </c>
      <c r="I12" s="85">
        <v>850</v>
      </c>
      <c r="J12" s="85">
        <v>9220</v>
      </c>
      <c r="K12" s="85">
        <v>1371</v>
      </c>
      <c r="L12" s="85">
        <v>41</v>
      </c>
      <c r="M12" s="85">
        <v>5488.1</v>
      </c>
      <c r="N12" s="85">
        <v>73</v>
      </c>
      <c r="O12" s="85"/>
      <c r="P12" s="85"/>
      <c r="Q12" s="85">
        <v>328</v>
      </c>
    </row>
    <row r="13" spans="1:17" s="2" customFormat="1" ht="16.5" x14ac:dyDescent="0.3">
      <c r="A13" s="132"/>
      <c r="B13" s="4" t="s">
        <v>746</v>
      </c>
      <c r="C13" s="98">
        <f t="shared" si="0"/>
        <v>81974.849999999991</v>
      </c>
      <c r="D13" s="85">
        <v>23386.080000000002</v>
      </c>
      <c r="E13" s="85">
        <v>16846.07</v>
      </c>
      <c r="F13" s="85">
        <v>323</v>
      </c>
      <c r="G13" s="85">
        <v>8089</v>
      </c>
      <c r="H13" s="85"/>
      <c r="I13" s="85">
        <v>7</v>
      </c>
      <c r="J13" s="85">
        <v>8165</v>
      </c>
      <c r="K13" s="85">
        <v>11093</v>
      </c>
      <c r="L13" s="85">
        <v>248</v>
      </c>
      <c r="M13" s="85">
        <v>5703.7</v>
      </c>
      <c r="N13" s="85">
        <v>6038</v>
      </c>
      <c r="O13" s="85"/>
      <c r="P13" s="85"/>
      <c r="Q13" s="85">
        <v>2076</v>
      </c>
    </row>
    <row r="14" spans="1:17" s="2" customFormat="1" ht="16.5" x14ac:dyDescent="0.3">
      <c r="A14" s="132"/>
      <c r="B14" s="4" t="s">
        <v>749</v>
      </c>
      <c r="C14" s="99">
        <f t="shared" si="0"/>
        <v>75680.900000000009</v>
      </c>
      <c r="D14" s="85">
        <v>17344.47</v>
      </c>
      <c r="E14" s="85">
        <v>8178.02</v>
      </c>
      <c r="F14" s="85">
        <v>403</v>
      </c>
      <c r="G14" s="85">
        <v>5823</v>
      </c>
      <c r="H14" s="85"/>
      <c r="I14" s="85">
        <v>590.20000000000005</v>
      </c>
      <c r="J14" s="85">
        <v>8830</v>
      </c>
      <c r="K14" s="85">
        <v>10977.5</v>
      </c>
      <c r="L14" s="85">
        <v>4816.04</v>
      </c>
      <c r="M14" s="85">
        <v>4551.7</v>
      </c>
      <c r="N14" s="85">
        <v>7226.17</v>
      </c>
      <c r="O14" s="85">
        <v>158</v>
      </c>
      <c r="P14" s="85"/>
      <c r="Q14" s="85">
        <v>6782.8</v>
      </c>
    </row>
    <row r="15" spans="1:17" s="2" customFormat="1" ht="16.5" x14ac:dyDescent="0.3">
      <c r="A15" s="132"/>
      <c r="B15" s="4" t="s">
        <v>752</v>
      </c>
      <c r="C15" s="99">
        <f t="shared" si="0"/>
        <v>245807.06999999998</v>
      </c>
      <c r="D15" s="85">
        <v>40045.39</v>
      </c>
      <c r="E15" s="85">
        <v>43790.58</v>
      </c>
      <c r="F15" s="85">
        <v>313</v>
      </c>
      <c r="G15" s="85">
        <v>8819</v>
      </c>
      <c r="H15" s="85">
        <v>63409</v>
      </c>
      <c r="I15" s="85">
        <v>172</v>
      </c>
      <c r="J15" s="85">
        <v>8735</v>
      </c>
      <c r="K15" s="85">
        <v>11141.3</v>
      </c>
      <c r="L15" s="85">
        <v>1117.4000000000001</v>
      </c>
      <c r="M15" s="85">
        <v>6288.4</v>
      </c>
      <c r="N15" s="85">
        <v>6063</v>
      </c>
      <c r="O15" s="85"/>
      <c r="P15" s="85">
        <v>35495</v>
      </c>
      <c r="Q15" s="85">
        <v>20418</v>
      </c>
    </row>
    <row r="16" spans="1:17" s="2" customFormat="1" x14ac:dyDescent="0.25">
      <c r="A16" s="132"/>
      <c r="B16" s="5" t="s">
        <v>720</v>
      </c>
      <c r="C16" s="82">
        <f t="shared" si="0"/>
        <v>1379086.87</v>
      </c>
      <c r="D16" s="83">
        <f>SUM(D4:D15)</f>
        <v>422825.76000000013</v>
      </c>
      <c r="E16" s="83">
        <f>SUM(E4:E15)</f>
        <v>185126.61</v>
      </c>
      <c r="F16" s="83">
        <f>SUM(F4:F15)</f>
        <v>3563</v>
      </c>
      <c r="G16" s="83">
        <f t="shared" ref="G16:P16" si="1">SUM(G4:G15)</f>
        <v>72662</v>
      </c>
      <c r="H16" s="83">
        <f t="shared" si="1"/>
        <v>264099</v>
      </c>
      <c r="I16" s="83">
        <f t="shared" si="1"/>
        <v>4655.2</v>
      </c>
      <c r="J16" s="83">
        <f t="shared" si="1"/>
        <v>96252.790000000008</v>
      </c>
      <c r="K16" s="83">
        <f t="shared" si="1"/>
        <v>96024.8</v>
      </c>
      <c r="L16" s="83">
        <f t="shared" si="1"/>
        <v>19899.440000000002</v>
      </c>
      <c r="M16" s="83">
        <f t="shared" si="1"/>
        <v>61644.299999999988</v>
      </c>
      <c r="N16" s="83">
        <f t="shared" si="1"/>
        <v>82810.67</v>
      </c>
      <c r="O16" s="83">
        <f t="shared" si="1"/>
        <v>270.5</v>
      </c>
      <c r="P16" s="83">
        <f t="shared" si="1"/>
        <v>35495</v>
      </c>
      <c r="Q16" s="83">
        <f>SUM(Q4:Q15)</f>
        <v>33757.800000000003</v>
      </c>
    </row>
    <row r="17" spans="1:23" s="2" customFormat="1" ht="16.5" x14ac:dyDescent="0.3">
      <c r="A17" s="96"/>
      <c r="B17" s="4" t="s">
        <v>758</v>
      </c>
      <c r="C17" s="108">
        <f t="shared" si="0"/>
        <v>109799.45</v>
      </c>
      <c r="D17" s="108">
        <v>38801.96</v>
      </c>
      <c r="E17" s="108">
        <v>8447.4500000000007</v>
      </c>
      <c r="F17" s="108">
        <v>313</v>
      </c>
      <c r="G17" s="108">
        <v>5437</v>
      </c>
      <c r="H17" s="108"/>
      <c r="I17" s="108">
        <v>85</v>
      </c>
      <c r="J17" s="108">
        <v>7798</v>
      </c>
      <c r="K17" s="108">
        <v>9403</v>
      </c>
      <c r="L17" s="108">
        <v>91</v>
      </c>
      <c r="M17" s="108">
        <v>4121.8999999999996</v>
      </c>
      <c r="N17" s="108">
        <v>6798</v>
      </c>
      <c r="O17" s="108"/>
      <c r="P17" s="108">
        <v>23486.14</v>
      </c>
      <c r="Q17" s="108">
        <f>4977+40</f>
        <v>5017</v>
      </c>
    </row>
    <row r="18" spans="1:23" s="111" customFormat="1" ht="16.5" x14ac:dyDescent="0.3">
      <c r="A18" s="132">
        <v>2023</v>
      </c>
      <c r="B18" s="109" t="s">
        <v>761</v>
      </c>
      <c r="C18" s="110">
        <f t="shared" si="0"/>
        <v>89237.859999999986</v>
      </c>
      <c r="D18" s="110">
        <v>20350.02</v>
      </c>
      <c r="E18" s="110">
        <v>3576.19</v>
      </c>
      <c r="F18" s="110">
        <v>313</v>
      </c>
      <c r="G18" s="110">
        <v>4399</v>
      </c>
      <c r="H18" s="110"/>
      <c r="I18" s="110">
        <v>433.5</v>
      </c>
      <c r="J18" s="110">
        <v>6832</v>
      </c>
      <c r="K18" s="110">
        <v>10964</v>
      </c>
      <c r="L18" s="110">
        <v>186</v>
      </c>
      <c r="M18" s="110">
        <v>4889.25</v>
      </c>
      <c r="N18" s="110">
        <v>22228.5</v>
      </c>
      <c r="O18" s="110"/>
      <c r="P18" s="110">
        <v>10872.9</v>
      </c>
      <c r="Q18" s="110">
        <f>4119.5+74</f>
        <v>4193.5</v>
      </c>
    </row>
    <row r="19" spans="1:23" s="2" customFormat="1" ht="16.5" x14ac:dyDescent="0.3">
      <c r="A19" s="132"/>
      <c r="B19" s="4" t="s">
        <v>764</v>
      </c>
      <c r="C19" s="110">
        <f t="shared" si="0"/>
        <v>214283.26</v>
      </c>
      <c r="D19" s="110">
        <v>93557</v>
      </c>
      <c r="E19" s="110">
        <v>8326</v>
      </c>
      <c r="F19" s="110">
        <v>313</v>
      </c>
      <c r="G19" s="110">
        <v>7534</v>
      </c>
      <c r="H19" s="110">
        <f>43690.2+9630</f>
        <v>53320.2</v>
      </c>
      <c r="I19" s="110">
        <v>92</v>
      </c>
      <c r="J19" s="110">
        <v>8066</v>
      </c>
      <c r="K19" s="110">
        <v>12144</v>
      </c>
      <c r="L19" s="110">
        <v>732</v>
      </c>
      <c r="M19" s="110">
        <v>4624</v>
      </c>
      <c r="N19" s="110">
        <v>7241</v>
      </c>
      <c r="O19" s="110"/>
      <c r="P19" s="110">
        <v>11904</v>
      </c>
      <c r="Q19" s="110">
        <f>2120+4310.06</f>
        <v>6430.06</v>
      </c>
    </row>
    <row r="20" spans="1:23" s="2" customFormat="1" ht="16.5" x14ac:dyDescent="0.3">
      <c r="A20" s="132"/>
      <c r="B20" s="4" t="s">
        <v>767</v>
      </c>
      <c r="C20" s="110">
        <f t="shared" si="0"/>
        <v>148337.30000000002</v>
      </c>
      <c r="D20" s="110">
        <v>100111.15</v>
      </c>
      <c r="E20" s="110">
        <v>8734.2000000000007</v>
      </c>
      <c r="F20" s="110">
        <v>313</v>
      </c>
      <c r="G20" s="110">
        <v>7130</v>
      </c>
      <c r="H20" s="110"/>
      <c r="I20" s="110">
        <v>86.6</v>
      </c>
      <c r="J20" s="110">
        <v>6612</v>
      </c>
      <c r="K20" s="110">
        <v>10068</v>
      </c>
      <c r="L20" s="110">
        <v>124</v>
      </c>
      <c r="M20" s="110">
        <v>3006.6</v>
      </c>
      <c r="N20" s="110">
        <v>6924</v>
      </c>
      <c r="O20" s="110"/>
      <c r="P20" s="110"/>
      <c r="Q20" s="110">
        <f>31+1706.5+3490.25</f>
        <v>5227.75</v>
      </c>
    </row>
    <row r="21" spans="1:23" s="2" customFormat="1" ht="16.5" x14ac:dyDescent="0.3">
      <c r="A21" s="132"/>
      <c r="B21" s="4" t="s">
        <v>769</v>
      </c>
      <c r="C21" s="110">
        <f t="shared" si="0"/>
        <v>141352.38</v>
      </c>
      <c r="D21" s="110">
        <v>84310.94</v>
      </c>
      <c r="E21" s="110">
        <v>11551.65</v>
      </c>
      <c r="F21" s="110">
        <v>313</v>
      </c>
      <c r="G21" s="110">
        <v>8984</v>
      </c>
      <c r="H21" s="110"/>
      <c r="I21" s="110">
        <v>759</v>
      </c>
      <c r="J21" s="110">
        <v>8337</v>
      </c>
      <c r="K21" s="110">
        <v>9258</v>
      </c>
      <c r="L21" s="110">
        <v>201</v>
      </c>
      <c r="M21" s="110">
        <v>4553.8999999999996</v>
      </c>
      <c r="N21" s="110">
        <v>7099</v>
      </c>
      <c r="O21" s="110"/>
      <c r="P21" s="110"/>
      <c r="Q21" s="110">
        <v>5984.89</v>
      </c>
      <c r="R21" s="90"/>
      <c r="S21" s="90"/>
      <c r="T21" s="90"/>
      <c r="U21" s="90"/>
      <c r="V21" s="90"/>
    </row>
    <row r="22" spans="1:23" s="90" customFormat="1" ht="16.5" x14ac:dyDescent="0.3">
      <c r="A22" s="132"/>
      <c r="B22" s="4" t="s">
        <v>771</v>
      </c>
      <c r="C22" s="110">
        <f t="shared" si="0"/>
        <v>85181.62000000001</v>
      </c>
      <c r="D22" s="110">
        <v>24149.71</v>
      </c>
      <c r="E22" s="110">
        <v>23175.48</v>
      </c>
      <c r="F22" s="110">
        <v>313</v>
      </c>
      <c r="G22" s="110">
        <v>8055</v>
      </c>
      <c r="H22" s="110"/>
      <c r="I22" s="110">
        <v>164.5</v>
      </c>
      <c r="J22" s="110">
        <v>8267.5</v>
      </c>
      <c r="K22" s="110">
        <v>9390</v>
      </c>
      <c r="L22" s="110">
        <v>461.83</v>
      </c>
      <c r="M22" s="110">
        <v>3500.6</v>
      </c>
      <c r="N22" s="110">
        <v>7069</v>
      </c>
      <c r="O22" s="110">
        <v>123</v>
      </c>
      <c r="P22" s="110"/>
      <c r="Q22" s="110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2"/>
      <c r="B23" s="4" t="s">
        <v>774</v>
      </c>
      <c r="C23" s="110">
        <f t="shared" si="0"/>
        <v>172068.96</v>
      </c>
      <c r="D23" s="110">
        <v>43102.42</v>
      </c>
      <c r="E23" s="110">
        <v>6331.42</v>
      </c>
      <c r="F23" s="110">
        <v>313</v>
      </c>
      <c r="G23" s="110">
        <v>5824</v>
      </c>
      <c r="H23" s="110">
        <v>59478.36</v>
      </c>
      <c r="I23" s="110">
        <v>1001</v>
      </c>
      <c r="J23" s="110">
        <v>9455</v>
      </c>
      <c r="K23" s="110">
        <v>17939</v>
      </c>
      <c r="L23" s="110">
        <v>1054.3599999999999</v>
      </c>
      <c r="M23" s="110">
        <v>4915.8999999999996</v>
      </c>
      <c r="N23" s="110">
        <v>20630.5</v>
      </c>
      <c r="O23" s="110"/>
      <c r="P23" s="110"/>
      <c r="Q23" s="110">
        <f>41+150+1340+493</f>
        <v>2024</v>
      </c>
    </row>
    <row r="24" spans="1:23" s="2" customFormat="1" ht="16.5" x14ac:dyDescent="0.3">
      <c r="A24" s="132"/>
      <c r="B24" s="4" t="s">
        <v>777</v>
      </c>
      <c r="C24" s="110">
        <f t="shared" si="0"/>
        <v>141544.64000000001</v>
      </c>
      <c r="D24" s="110">
        <v>75574.97</v>
      </c>
      <c r="E24" s="110">
        <v>1958.2</v>
      </c>
      <c r="F24" s="110">
        <v>313</v>
      </c>
      <c r="G24" s="110">
        <v>13789</v>
      </c>
      <c r="H24" s="110"/>
      <c r="I24" s="110">
        <v>357</v>
      </c>
      <c r="J24" s="110">
        <v>11426</v>
      </c>
      <c r="K24" s="110">
        <v>17528</v>
      </c>
      <c r="L24" s="110">
        <v>536</v>
      </c>
      <c r="M24" s="110">
        <v>7698.6</v>
      </c>
      <c r="N24" s="110">
        <v>208</v>
      </c>
      <c r="O24" s="110"/>
      <c r="P24" s="110">
        <v>6000</v>
      </c>
      <c r="Q24" s="110">
        <f>40+3280.12+1575.75+1260</f>
        <v>6155.87</v>
      </c>
    </row>
    <row r="25" spans="1:23" s="2" customFormat="1" ht="16.5" x14ac:dyDescent="0.3">
      <c r="A25" s="132"/>
      <c r="B25" s="4" t="s">
        <v>780</v>
      </c>
      <c r="C25" s="110">
        <f t="shared" si="0"/>
        <v>0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23" s="2" customFormat="1" ht="16.5" x14ac:dyDescent="0.3">
      <c r="A26" s="132"/>
      <c r="B26" s="4" t="s">
        <v>783</v>
      </c>
      <c r="C26" s="110">
        <f t="shared" si="0"/>
        <v>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23" s="2" customFormat="1" ht="16.5" x14ac:dyDescent="0.3">
      <c r="A27" s="132"/>
      <c r="B27" s="4" t="s">
        <v>786</v>
      </c>
      <c r="C27" s="110">
        <f t="shared" si="0"/>
        <v>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23" s="2" customFormat="1" ht="16.5" x14ac:dyDescent="0.3">
      <c r="A28" s="132"/>
      <c r="B28" s="4" t="s">
        <v>789</v>
      </c>
      <c r="C28" s="110">
        <f t="shared" si="0"/>
        <v>0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23" s="2" customFormat="1" x14ac:dyDescent="0.25">
      <c r="A29" s="132"/>
      <c r="B29" s="5" t="s">
        <v>757</v>
      </c>
      <c r="C29" s="112">
        <f>SUM(C17:C28)</f>
        <v>1101805.47</v>
      </c>
      <c r="D29" s="112">
        <f t="shared" ref="D29:Q29" si="2">SUM(D17:D28)</f>
        <v>479958.16999999993</v>
      </c>
      <c r="E29" s="112">
        <f t="shared" si="2"/>
        <v>72100.59</v>
      </c>
      <c r="F29" s="112">
        <f t="shared" si="2"/>
        <v>2504</v>
      </c>
      <c r="G29" s="112">
        <f t="shared" si="2"/>
        <v>61152</v>
      </c>
      <c r="H29" s="112">
        <f t="shared" si="2"/>
        <v>112798.56</v>
      </c>
      <c r="I29" s="112">
        <f t="shared" si="2"/>
        <v>2978.6</v>
      </c>
      <c r="J29" s="112">
        <f t="shared" si="2"/>
        <v>66793.5</v>
      </c>
      <c r="K29" s="112">
        <f t="shared" si="2"/>
        <v>96694</v>
      </c>
      <c r="L29" s="112">
        <f t="shared" si="2"/>
        <v>3386.1899999999996</v>
      </c>
      <c r="M29" s="112">
        <f t="shared" si="2"/>
        <v>37310.75</v>
      </c>
      <c r="N29" s="112">
        <f t="shared" si="2"/>
        <v>78198</v>
      </c>
      <c r="O29" s="112">
        <f t="shared" si="2"/>
        <v>123</v>
      </c>
      <c r="P29" s="112">
        <f t="shared" si="2"/>
        <v>52263.040000000001</v>
      </c>
      <c r="Q29" s="112">
        <f t="shared" si="2"/>
        <v>35545.07</v>
      </c>
      <c r="U29" s="86"/>
    </row>
    <row r="30" spans="1:23" s="2" customFormat="1" x14ac:dyDescent="0.25">
      <c r="D30" s="3"/>
      <c r="E30" s="3"/>
      <c r="F30" s="3"/>
      <c r="P30" s="88"/>
    </row>
    <row r="31" spans="1:23" s="2" customFormat="1" x14ac:dyDescent="0.25">
      <c r="D31" s="3"/>
      <c r="E31" s="3"/>
      <c r="F31" s="3"/>
      <c r="M31" s="86"/>
      <c r="S31" s="86"/>
    </row>
    <row r="32" spans="1:23" s="2" customFormat="1" ht="16.5" x14ac:dyDescent="0.3">
      <c r="C32" s="86"/>
      <c r="D32" s="3"/>
      <c r="E32" s="3"/>
      <c r="F32" s="3"/>
      <c r="M32" s="86"/>
      <c r="S32" s="86"/>
      <c r="V32" s="100"/>
      <c r="W32" s="100"/>
    </row>
    <row r="33" spans="4:19" s="2" customFormat="1" x14ac:dyDescent="0.25">
      <c r="D33" s="3"/>
      <c r="E33" s="3"/>
      <c r="F33" s="3"/>
      <c r="M33" s="86"/>
      <c r="S33" s="86"/>
    </row>
    <row r="34" spans="4:19" s="2" customFormat="1" x14ac:dyDescent="0.25">
      <c r="D34" s="3"/>
      <c r="E34" s="3"/>
      <c r="F34" s="3"/>
      <c r="M34" s="86"/>
      <c r="S34" s="86"/>
    </row>
    <row r="35" spans="4:19" s="2" customFormat="1" x14ac:dyDescent="0.25">
      <c r="D35" s="3"/>
      <c r="E35" s="3"/>
      <c r="F35" s="3"/>
      <c r="M35" s="86"/>
      <c r="S35" s="86"/>
    </row>
    <row r="36" spans="4:19" s="2" customFormat="1" x14ac:dyDescent="0.25">
      <c r="D36" s="3"/>
      <c r="E36" s="3"/>
      <c r="F36" s="3"/>
      <c r="M36" s="86"/>
      <c r="S36" s="86"/>
    </row>
    <row r="37" spans="4:19" s="2" customFormat="1" x14ac:dyDescent="0.25">
      <c r="D37" s="3"/>
      <c r="E37" s="3"/>
      <c r="F37" s="3"/>
      <c r="M37" s="86"/>
    </row>
    <row r="38" spans="4:19" s="2" customFormat="1" x14ac:dyDescent="0.25">
      <c r="D38" s="3"/>
      <c r="E38" s="3"/>
      <c r="F38" s="3"/>
      <c r="M38" s="86"/>
    </row>
    <row r="39" spans="4:19" s="2" customFormat="1" x14ac:dyDescent="0.25">
      <c r="D39" s="3"/>
      <c r="E39" s="3"/>
      <c r="F39" s="3"/>
      <c r="M39" s="86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2023-09-05T13:00:05Z</dcterms:modified>
</cp:coreProperties>
</file>