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60" windowWidth="19440" windowHeight="11700" activeTab="3"/>
  </bookViews>
  <sheets>
    <sheet name="Tabela 4.1Nd. buxhetore 2021" sheetId="2" r:id="rId1"/>
    <sheet name="Tabela 4.1Nd. buxhetore 2022" sheetId="3" r:id="rId2"/>
    <sheet name="Tabela 4.1Nd. buxhetore 2023" sheetId="7" r:id="rId3"/>
    <sheet name="4.2 Fin.i projekteve kapita " sheetId="9" r:id="rId4"/>
    <sheet name="THV 2021-2023" sheetId="13" r:id="rId5"/>
    <sheet name="Sheet3" sheetId="10" r:id="rId6"/>
  </sheets>
  <externalReferences>
    <externalReference r:id="rId7"/>
  </externalReferences>
  <definedNames>
    <definedName name="_xlnm.Print_Area" localSheetId="3">'4.2 Fin.i projekteve kapita '!$A$1:$T$311</definedName>
    <definedName name="_xlnm.Print_Area" localSheetId="0">'Tabela 4.1Nd. buxhetore 2021'!$A$1:$N$240</definedName>
    <definedName name="_xlnm.Print_Area" localSheetId="1">'Tabela 4.1Nd. buxhetore 2022'!$A$1:$M$241</definedName>
    <definedName name="_xlnm.Print_Area" localSheetId="2">'Tabela 4.1Nd. buxhetore 2023'!$A$1:$M$240</definedName>
  </definedNames>
  <calcPr calcId="124519"/>
</workbook>
</file>

<file path=xl/calcChain.xml><?xml version="1.0" encoding="utf-8"?>
<calcChain xmlns="http://schemas.openxmlformats.org/spreadsheetml/2006/main">
  <c r="I143" i="9"/>
  <c r="L122"/>
  <c r="F13" i="13"/>
  <c r="G13"/>
  <c r="H13"/>
  <c r="I13"/>
  <c r="J13"/>
  <c r="K13"/>
  <c r="F19"/>
  <c r="G19"/>
  <c r="H19"/>
  <c r="I19"/>
  <c r="J19"/>
  <c r="K19"/>
  <c r="F25"/>
  <c r="G25"/>
  <c r="H25"/>
  <c r="I25"/>
  <c r="J25"/>
  <c r="K25"/>
  <c r="F38"/>
  <c r="G38"/>
  <c r="H38"/>
  <c r="I38"/>
  <c r="J38"/>
  <c r="K38"/>
  <c r="F44"/>
  <c r="G44"/>
  <c r="H44"/>
  <c r="I44"/>
  <c r="J44"/>
  <c r="K44"/>
  <c r="F49"/>
  <c r="G49"/>
  <c r="H49"/>
  <c r="I49"/>
  <c r="J49"/>
  <c r="K49"/>
  <c r="F55"/>
  <c r="G55"/>
  <c r="H55"/>
  <c r="I55"/>
  <c r="J55"/>
  <c r="K55"/>
  <c r="F59"/>
  <c r="G59"/>
  <c r="H59"/>
  <c r="H61" s="1"/>
  <c r="H67" s="1"/>
  <c r="I59"/>
  <c r="I61" s="1"/>
  <c r="I67" s="1"/>
  <c r="I68" s="1"/>
  <c r="J59"/>
  <c r="K59"/>
  <c r="F61"/>
  <c r="F67" s="1"/>
  <c r="G61"/>
  <c r="G67" s="1"/>
  <c r="J61"/>
  <c r="J67" s="1"/>
  <c r="J68" s="1"/>
  <c r="K61"/>
  <c r="K67" s="1"/>
  <c r="K68" s="1"/>
  <c r="H230" i="3" l="1"/>
  <c r="H226"/>
  <c r="H222"/>
  <c r="H218"/>
  <c r="H217"/>
  <c r="H216"/>
  <c r="H215"/>
  <c r="H210"/>
  <c r="H206"/>
  <c r="H202"/>
  <c r="H201"/>
  <c r="H200"/>
  <c r="H199"/>
  <c r="H198"/>
  <c r="H194"/>
  <c r="H190"/>
  <c r="H186"/>
  <c r="H182"/>
  <c r="H174" s="1"/>
  <c r="H178"/>
  <c r="H177"/>
  <c r="H176"/>
  <c r="H175"/>
  <c r="H170"/>
  <c r="H166"/>
  <c r="H162" s="1"/>
  <c r="H165"/>
  <c r="H164"/>
  <c r="H163"/>
  <c r="H158"/>
  <c r="H154"/>
  <c r="H150"/>
  <c r="H146" s="1"/>
  <c r="H149"/>
  <c r="H148"/>
  <c r="H147"/>
  <c r="H142"/>
  <c r="H138"/>
  <c r="H130" s="1"/>
  <c r="H134"/>
  <c r="H133"/>
  <c r="H132"/>
  <c r="H131"/>
  <c r="H126"/>
  <c r="H122"/>
  <c r="H118"/>
  <c r="H117"/>
  <c r="H116"/>
  <c r="H115"/>
  <c r="H114"/>
  <c r="H110"/>
  <c r="H106"/>
  <c r="H102"/>
  <c r="H98"/>
  <c r="H94"/>
  <c r="H90"/>
  <c r="H86"/>
  <c r="H82"/>
  <c r="H81"/>
  <c r="H80"/>
  <c r="H79"/>
  <c r="H78"/>
  <c r="H74"/>
  <c r="H70"/>
  <c r="H66" s="1"/>
  <c r="H69"/>
  <c r="H68"/>
  <c r="H67"/>
  <c r="H62"/>
  <c r="H58"/>
  <c r="H54"/>
  <c r="H50"/>
  <c r="H46"/>
  <c r="H42"/>
  <c r="H26" s="1"/>
  <c r="H38"/>
  <c r="H34"/>
  <c r="H30"/>
  <c r="H29"/>
  <c r="H9" s="1"/>
  <c r="H28"/>
  <c r="H27"/>
  <c r="H7" s="1"/>
  <c r="H22"/>
  <c r="H18"/>
  <c r="H14"/>
  <c r="H13"/>
  <c r="H12"/>
  <c r="H8" s="1"/>
  <c r="H11"/>
  <c r="H10"/>
  <c r="H214" l="1"/>
  <c r="O80" i="7"/>
  <c r="Q232" i="9"/>
  <c r="Q233"/>
  <c r="Q234"/>
  <c r="I229" i="2"/>
  <c r="I225"/>
  <c r="I221"/>
  <c r="I217"/>
  <c r="I213" s="1"/>
  <c r="I216"/>
  <c r="I215"/>
  <c r="I214"/>
  <c r="I209"/>
  <c r="I205"/>
  <c r="I201"/>
  <c r="I200"/>
  <c r="I199"/>
  <c r="I198"/>
  <c r="I197"/>
  <c r="I193"/>
  <c r="I189"/>
  <c r="I185"/>
  <c r="I181"/>
  <c r="I177"/>
  <c r="I176"/>
  <c r="I175"/>
  <c r="I174"/>
  <c r="I169"/>
  <c r="I161" s="1"/>
  <c r="I165"/>
  <c r="I164"/>
  <c r="I163"/>
  <c r="I162"/>
  <c r="I157"/>
  <c r="I153"/>
  <c r="I145" s="1"/>
  <c r="I149"/>
  <c r="I148"/>
  <c r="I147"/>
  <c r="I146"/>
  <c r="I141"/>
  <c r="I137"/>
  <c r="I133"/>
  <c r="I132"/>
  <c r="I131"/>
  <c r="I130"/>
  <c r="I129"/>
  <c r="I125"/>
  <c r="I121"/>
  <c r="I117"/>
  <c r="I116"/>
  <c r="I115"/>
  <c r="I114"/>
  <c r="I113"/>
  <c r="I109"/>
  <c r="I105"/>
  <c r="I101"/>
  <c r="I97"/>
  <c r="I93"/>
  <c r="I89"/>
  <c r="I85"/>
  <c r="I81"/>
  <c r="I80"/>
  <c r="I79"/>
  <c r="I73"/>
  <c r="I65" s="1"/>
  <c r="I69"/>
  <c r="I68"/>
  <c r="I67"/>
  <c r="I66"/>
  <c r="I61"/>
  <c r="I57"/>
  <c r="I53"/>
  <c r="I49"/>
  <c r="I45"/>
  <c r="I41"/>
  <c r="I37"/>
  <c r="I25" s="1"/>
  <c r="I33"/>
  <c r="I29"/>
  <c r="I28"/>
  <c r="I27"/>
  <c r="I26"/>
  <c r="I21"/>
  <c r="I17"/>
  <c r="I9" s="1"/>
  <c r="I13"/>
  <c r="I12"/>
  <c r="I11"/>
  <c r="I10"/>
  <c r="I173" l="1"/>
  <c r="I77"/>
  <c r="I227" i="9" l="1"/>
  <c r="K229" i="2"/>
  <c r="J229"/>
  <c r="H229"/>
  <c r="K225"/>
  <c r="J225"/>
  <c r="H225"/>
  <c r="K221"/>
  <c r="J221"/>
  <c r="H221"/>
  <c r="K217"/>
  <c r="J217"/>
  <c r="H217"/>
  <c r="K216"/>
  <c r="J216"/>
  <c r="H216"/>
  <c r="K215"/>
  <c r="J215"/>
  <c r="H215"/>
  <c r="K214"/>
  <c r="J214"/>
  <c r="H214"/>
  <c r="K213"/>
  <c r="J213"/>
  <c r="H213"/>
  <c r="K209"/>
  <c r="J209"/>
  <c r="H209"/>
  <c r="K205"/>
  <c r="J205"/>
  <c r="H205"/>
  <c r="K201"/>
  <c r="J201"/>
  <c r="H201"/>
  <c r="K200"/>
  <c r="J200"/>
  <c r="H200"/>
  <c r="K199"/>
  <c r="J199"/>
  <c r="H199"/>
  <c r="K198"/>
  <c r="J198"/>
  <c r="H198"/>
  <c r="K197"/>
  <c r="J197"/>
  <c r="H197"/>
  <c r="K193"/>
  <c r="J193"/>
  <c r="H193"/>
  <c r="K189"/>
  <c r="J189"/>
  <c r="H189"/>
  <c r="K185"/>
  <c r="J185"/>
  <c r="H185"/>
  <c r="K181"/>
  <c r="J181"/>
  <c r="H181"/>
  <c r="K177"/>
  <c r="J177"/>
  <c r="J173" s="1"/>
  <c r="H177"/>
  <c r="H173" s="1"/>
  <c r="K176"/>
  <c r="J176"/>
  <c r="H176"/>
  <c r="J175"/>
  <c r="H175"/>
  <c r="K174"/>
  <c r="J174"/>
  <c r="H174"/>
  <c r="K173"/>
  <c r="K169"/>
  <c r="J169"/>
  <c r="H169"/>
  <c r="K165"/>
  <c r="J165"/>
  <c r="H165"/>
  <c r="K164"/>
  <c r="J164"/>
  <c r="H164"/>
  <c r="K163"/>
  <c r="J163"/>
  <c r="H163"/>
  <c r="K162"/>
  <c r="J162"/>
  <c r="H162"/>
  <c r="K161"/>
  <c r="J161"/>
  <c r="H161"/>
  <c r="K157"/>
  <c r="J157"/>
  <c r="H157"/>
  <c r="K153"/>
  <c r="J153"/>
  <c r="H153"/>
  <c r="K149"/>
  <c r="J149"/>
  <c r="H149"/>
  <c r="K148"/>
  <c r="J148"/>
  <c r="H148"/>
  <c r="K147"/>
  <c r="J147"/>
  <c r="H147"/>
  <c r="K146"/>
  <c r="J146"/>
  <c r="H146"/>
  <c r="K145"/>
  <c r="J145"/>
  <c r="H145"/>
  <c r="K141"/>
  <c r="J141"/>
  <c r="H141"/>
  <c r="K137"/>
  <c r="J137"/>
  <c r="H137"/>
  <c r="K133"/>
  <c r="J133"/>
  <c r="H133"/>
  <c r="K132"/>
  <c r="J132"/>
  <c r="H132"/>
  <c r="K131"/>
  <c r="J131"/>
  <c r="H131"/>
  <c r="K130"/>
  <c r="J130"/>
  <c r="H130"/>
  <c r="K129"/>
  <c r="J129"/>
  <c r="H129"/>
  <c r="K125"/>
  <c r="J125"/>
  <c r="H125"/>
  <c r="K121"/>
  <c r="J121"/>
  <c r="H121"/>
  <c r="K117"/>
  <c r="J117"/>
  <c r="H117"/>
  <c r="K116"/>
  <c r="J116"/>
  <c r="H116"/>
  <c r="K115"/>
  <c r="J115"/>
  <c r="H115"/>
  <c r="K114"/>
  <c r="J114"/>
  <c r="H114"/>
  <c r="K113"/>
  <c r="J113"/>
  <c r="H113"/>
  <c r="K109"/>
  <c r="J109"/>
  <c r="H109"/>
  <c r="K105"/>
  <c r="J105"/>
  <c r="H105"/>
  <c r="K101"/>
  <c r="J101"/>
  <c r="H101"/>
  <c r="K97"/>
  <c r="J97"/>
  <c r="H97"/>
  <c r="K93"/>
  <c r="J93"/>
  <c r="H93"/>
  <c r="K89"/>
  <c r="J89"/>
  <c r="H89"/>
  <c r="K85"/>
  <c r="J85"/>
  <c r="H85"/>
  <c r="K81"/>
  <c r="J81"/>
  <c r="H81"/>
  <c r="K80"/>
  <c r="J80"/>
  <c r="H80"/>
  <c r="K79"/>
  <c r="J79"/>
  <c r="H79"/>
  <c r="K78"/>
  <c r="J78"/>
  <c r="H78"/>
  <c r="K77"/>
  <c r="J77"/>
  <c r="H77"/>
  <c r="K73"/>
  <c r="J73"/>
  <c r="H73"/>
  <c r="K69"/>
  <c r="J69"/>
  <c r="H69"/>
  <c r="K68"/>
  <c r="J68"/>
  <c r="H68"/>
  <c r="K67"/>
  <c r="J67"/>
  <c r="H67"/>
  <c r="K66"/>
  <c r="K6" s="1"/>
  <c r="J66"/>
  <c r="H66"/>
  <c r="K65"/>
  <c r="J65"/>
  <c r="H65"/>
  <c r="K61"/>
  <c r="J61"/>
  <c r="H61"/>
  <c r="K57"/>
  <c r="J57"/>
  <c r="H57"/>
  <c r="K53"/>
  <c r="J53"/>
  <c r="H53"/>
  <c r="K49"/>
  <c r="J49"/>
  <c r="H49"/>
  <c r="K45"/>
  <c r="J45"/>
  <c r="H45"/>
  <c r="K41"/>
  <c r="J41"/>
  <c r="H41"/>
  <c r="K37"/>
  <c r="J37"/>
  <c r="H37"/>
  <c r="K33"/>
  <c r="J33"/>
  <c r="H33"/>
  <c r="K29"/>
  <c r="K25" s="1"/>
  <c r="K7" s="1"/>
  <c r="J29"/>
  <c r="H29"/>
  <c r="K28"/>
  <c r="K8" s="1"/>
  <c r="J28"/>
  <c r="I8"/>
  <c r="H28"/>
  <c r="J27"/>
  <c r="H27"/>
  <c r="K26"/>
  <c r="J26"/>
  <c r="H26"/>
  <c r="J25"/>
  <c r="H25"/>
  <c r="K21"/>
  <c r="J21"/>
  <c r="H21"/>
  <c r="K17"/>
  <c r="J17"/>
  <c r="H17"/>
  <c r="K13"/>
  <c r="J13"/>
  <c r="H13"/>
  <c r="K12"/>
  <c r="J12"/>
  <c r="H12"/>
  <c r="K11"/>
  <c r="J11"/>
  <c r="H11"/>
  <c r="K10"/>
  <c r="J10"/>
  <c r="J6" s="1"/>
  <c r="H10"/>
  <c r="K9"/>
  <c r="J9"/>
  <c r="H9"/>
  <c r="J8"/>
  <c r="H8"/>
  <c r="J7"/>
  <c r="H7"/>
  <c r="H6"/>
  <c r="I7" l="1"/>
  <c r="I6"/>
  <c r="I73" i="9"/>
  <c r="Q255"/>
  <c r="Q256"/>
  <c r="Q258"/>
  <c r="Q259"/>
  <c r="Q260"/>
  <c r="Q261"/>
  <c r="Q262"/>
  <c r="Q263"/>
  <c r="Q266"/>
  <c r="Q267"/>
  <c r="Q250"/>
  <c r="Q251"/>
  <c r="Q252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3"/>
  <c r="Q224"/>
  <c r="Q225"/>
  <c r="Q226"/>
  <c r="Q228"/>
  <c r="Q229"/>
  <c r="Q230"/>
  <c r="Q231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8"/>
  <c r="R122"/>
  <c r="R200"/>
  <c r="R87"/>
  <c r="O200"/>
  <c r="N200"/>
  <c r="M255"/>
  <c r="M256"/>
  <c r="M257"/>
  <c r="M258"/>
  <c r="M259"/>
  <c r="M260"/>
  <c r="M261"/>
  <c r="M262"/>
  <c r="M263"/>
  <c r="M264"/>
  <c r="M265"/>
  <c r="M266"/>
  <c r="M267"/>
  <c r="M223"/>
  <c r="M224"/>
  <c r="M225"/>
  <c r="M226"/>
  <c r="M228"/>
  <c r="M229"/>
  <c r="M230"/>
  <c r="M231"/>
  <c r="M232"/>
  <c r="M233"/>
  <c r="M234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20"/>
  <c r="M69"/>
  <c r="M70"/>
  <c r="M71"/>
  <c r="M72"/>
  <c r="M74"/>
  <c r="M75"/>
  <c r="M76"/>
  <c r="M77"/>
  <c r="M78"/>
  <c r="M79"/>
  <c r="M80"/>
  <c r="M81"/>
  <c r="M82"/>
  <c r="M83"/>
  <c r="M84"/>
  <c r="M85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9"/>
  <c r="M50"/>
  <c r="M51"/>
  <c r="M53"/>
  <c r="M54"/>
  <c r="M55"/>
  <c r="M56"/>
  <c r="M57"/>
  <c r="M58"/>
  <c r="M59"/>
  <c r="M60"/>
  <c r="M61"/>
  <c r="M62"/>
  <c r="M63"/>
  <c r="M64"/>
  <c r="M65"/>
  <c r="M66"/>
  <c r="I142"/>
  <c r="I141" l="1"/>
  <c r="K229" i="7" l="1"/>
  <c r="J229"/>
  <c r="I229"/>
  <c r="H229"/>
  <c r="K225"/>
  <c r="J225"/>
  <c r="I225"/>
  <c r="I213" s="1"/>
  <c r="H225"/>
  <c r="K221"/>
  <c r="J221"/>
  <c r="I221"/>
  <c r="H221"/>
  <c r="K217"/>
  <c r="J217"/>
  <c r="I217"/>
  <c r="H217"/>
  <c r="K216"/>
  <c r="J216"/>
  <c r="I216"/>
  <c r="H216"/>
  <c r="K215"/>
  <c r="J215"/>
  <c r="I215"/>
  <c r="H215"/>
  <c r="K214"/>
  <c r="J214"/>
  <c r="I214"/>
  <c r="I6" s="1"/>
  <c r="H214"/>
  <c r="K213"/>
  <c r="J213"/>
  <c r="H213"/>
  <c r="K209"/>
  <c r="J209"/>
  <c r="I209"/>
  <c r="H209"/>
  <c r="K205"/>
  <c r="J205"/>
  <c r="I205"/>
  <c r="H205"/>
  <c r="K201"/>
  <c r="J201"/>
  <c r="I201"/>
  <c r="H201"/>
  <c r="K200"/>
  <c r="J200"/>
  <c r="I200"/>
  <c r="H200"/>
  <c r="K199"/>
  <c r="J199"/>
  <c r="I199"/>
  <c r="H199"/>
  <c r="K198"/>
  <c r="J198"/>
  <c r="I198"/>
  <c r="H198"/>
  <c r="K197"/>
  <c r="J197"/>
  <c r="I197"/>
  <c r="H197"/>
  <c r="K193"/>
  <c r="J193"/>
  <c r="I193"/>
  <c r="H193"/>
  <c r="K189"/>
  <c r="J189"/>
  <c r="I189"/>
  <c r="H189"/>
  <c r="K185"/>
  <c r="J185"/>
  <c r="I185"/>
  <c r="H185"/>
  <c r="K181"/>
  <c r="J181"/>
  <c r="I181"/>
  <c r="H181"/>
  <c r="K177"/>
  <c r="K173" s="1"/>
  <c r="J177"/>
  <c r="J173" s="1"/>
  <c r="I177"/>
  <c r="I173" s="1"/>
  <c r="H177"/>
  <c r="K176"/>
  <c r="J176"/>
  <c r="I176"/>
  <c r="H176"/>
  <c r="J175"/>
  <c r="I175"/>
  <c r="H175"/>
  <c r="K174"/>
  <c r="J174"/>
  <c r="I174"/>
  <c r="H174"/>
  <c r="H173"/>
  <c r="K169"/>
  <c r="J169"/>
  <c r="I169"/>
  <c r="H169"/>
  <c r="K165"/>
  <c r="J165"/>
  <c r="I165"/>
  <c r="H165"/>
  <c r="K164"/>
  <c r="J164"/>
  <c r="I164"/>
  <c r="H164"/>
  <c r="K163"/>
  <c r="J163"/>
  <c r="I163"/>
  <c r="H163"/>
  <c r="K162"/>
  <c r="J162"/>
  <c r="I162"/>
  <c r="H162"/>
  <c r="K161"/>
  <c r="J161"/>
  <c r="I161"/>
  <c r="H161"/>
  <c r="K157"/>
  <c r="J157"/>
  <c r="I157"/>
  <c r="H157"/>
  <c r="K153"/>
  <c r="J153"/>
  <c r="I153"/>
  <c r="H153"/>
  <c r="K149"/>
  <c r="J149"/>
  <c r="I149"/>
  <c r="H149"/>
  <c r="K148"/>
  <c r="J148"/>
  <c r="I148"/>
  <c r="H148"/>
  <c r="K147"/>
  <c r="J147"/>
  <c r="I147"/>
  <c r="H147"/>
  <c r="K146"/>
  <c r="J146"/>
  <c r="I146"/>
  <c r="H146"/>
  <c r="K145"/>
  <c r="J145"/>
  <c r="I145"/>
  <c r="H145"/>
  <c r="K141"/>
  <c r="J141"/>
  <c r="I141"/>
  <c r="H141"/>
  <c r="K137"/>
  <c r="J137"/>
  <c r="I137"/>
  <c r="H137"/>
  <c r="K133"/>
  <c r="J133"/>
  <c r="I133"/>
  <c r="H133"/>
  <c r="K132"/>
  <c r="J132"/>
  <c r="I132"/>
  <c r="H132"/>
  <c r="K131"/>
  <c r="J131"/>
  <c r="I131"/>
  <c r="H131"/>
  <c r="K130"/>
  <c r="J130"/>
  <c r="I130"/>
  <c r="H130"/>
  <c r="K129"/>
  <c r="J129"/>
  <c r="I129"/>
  <c r="H129"/>
  <c r="K125"/>
  <c r="J125"/>
  <c r="I125"/>
  <c r="H125"/>
  <c r="K121"/>
  <c r="J121"/>
  <c r="I121"/>
  <c r="H121"/>
  <c r="K117"/>
  <c r="J117"/>
  <c r="I117"/>
  <c r="H117"/>
  <c r="K116"/>
  <c r="J116"/>
  <c r="I116"/>
  <c r="H116"/>
  <c r="K115"/>
  <c r="J115"/>
  <c r="I115"/>
  <c r="H115"/>
  <c r="K114"/>
  <c r="J114"/>
  <c r="I114"/>
  <c r="H114"/>
  <c r="K113"/>
  <c r="J113"/>
  <c r="I113"/>
  <c r="H113"/>
  <c r="K109"/>
  <c r="J109"/>
  <c r="I109"/>
  <c r="H109"/>
  <c r="K105"/>
  <c r="J105"/>
  <c r="I105"/>
  <c r="H105"/>
  <c r="K101"/>
  <c r="J101"/>
  <c r="I101"/>
  <c r="H101"/>
  <c r="K97"/>
  <c r="J97"/>
  <c r="I97"/>
  <c r="H97"/>
  <c r="K93"/>
  <c r="K77" s="1"/>
  <c r="J93"/>
  <c r="I93"/>
  <c r="H93"/>
  <c r="K89"/>
  <c r="J89"/>
  <c r="I89"/>
  <c r="H89"/>
  <c r="K85"/>
  <c r="J85"/>
  <c r="I85"/>
  <c r="H85"/>
  <c r="K81"/>
  <c r="J81"/>
  <c r="I81"/>
  <c r="I77" s="1"/>
  <c r="H81"/>
  <c r="K80"/>
  <c r="J80"/>
  <c r="I80"/>
  <c r="H80"/>
  <c r="K79"/>
  <c r="J79"/>
  <c r="I79"/>
  <c r="H79"/>
  <c r="K78"/>
  <c r="J78"/>
  <c r="I78"/>
  <c r="H78"/>
  <c r="J77"/>
  <c r="H77"/>
  <c r="K73"/>
  <c r="J73"/>
  <c r="I73"/>
  <c r="H73"/>
  <c r="K69"/>
  <c r="J69"/>
  <c r="I69"/>
  <c r="H69"/>
  <c r="K68"/>
  <c r="J68"/>
  <c r="I68"/>
  <c r="H68"/>
  <c r="K67"/>
  <c r="J67"/>
  <c r="I67"/>
  <c r="H67"/>
  <c r="K66"/>
  <c r="J66"/>
  <c r="I66"/>
  <c r="H66"/>
  <c r="K65"/>
  <c r="J65"/>
  <c r="I65"/>
  <c r="H65"/>
  <c r="K61"/>
  <c r="J61"/>
  <c r="I61"/>
  <c r="H61"/>
  <c r="K57"/>
  <c r="J57"/>
  <c r="I57"/>
  <c r="H57"/>
  <c r="K53"/>
  <c r="J53"/>
  <c r="I53"/>
  <c r="H53"/>
  <c r="K49"/>
  <c r="J49"/>
  <c r="I49"/>
  <c r="H49"/>
  <c r="K45"/>
  <c r="J45"/>
  <c r="I45"/>
  <c r="H45"/>
  <c r="K41"/>
  <c r="J41"/>
  <c r="I41"/>
  <c r="H41"/>
  <c r="K37"/>
  <c r="J37"/>
  <c r="I37"/>
  <c r="H37"/>
  <c r="K33"/>
  <c r="J33"/>
  <c r="I33"/>
  <c r="H33"/>
  <c r="K29"/>
  <c r="K25" s="1"/>
  <c r="J29"/>
  <c r="J25" s="1"/>
  <c r="I29"/>
  <c r="H29"/>
  <c r="H25" s="1"/>
  <c r="K28"/>
  <c r="K8" s="1"/>
  <c r="J28"/>
  <c r="I28"/>
  <c r="H28"/>
  <c r="J27"/>
  <c r="I27"/>
  <c r="I7" s="1"/>
  <c r="H27"/>
  <c r="K26"/>
  <c r="J26"/>
  <c r="I26"/>
  <c r="H26"/>
  <c r="I25"/>
  <c r="K21"/>
  <c r="J21"/>
  <c r="I21"/>
  <c r="H21"/>
  <c r="K17"/>
  <c r="J17"/>
  <c r="I17"/>
  <c r="H17"/>
  <c r="K13"/>
  <c r="J13"/>
  <c r="I13"/>
  <c r="H13"/>
  <c r="K12"/>
  <c r="J12"/>
  <c r="I12"/>
  <c r="I8" s="1"/>
  <c r="H12"/>
  <c r="K11"/>
  <c r="J11"/>
  <c r="I11"/>
  <c r="H11"/>
  <c r="K10"/>
  <c r="K6" s="1"/>
  <c r="J10"/>
  <c r="I10"/>
  <c r="H10"/>
  <c r="K9"/>
  <c r="J9"/>
  <c r="I9"/>
  <c r="H9"/>
  <c r="K230" i="3"/>
  <c r="J230"/>
  <c r="I230"/>
  <c r="K226"/>
  <c r="J226"/>
  <c r="I226"/>
  <c r="K222"/>
  <c r="J222"/>
  <c r="I222"/>
  <c r="K218"/>
  <c r="J218"/>
  <c r="I218"/>
  <c r="K217"/>
  <c r="J217"/>
  <c r="I217"/>
  <c r="K216"/>
  <c r="J216"/>
  <c r="I216"/>
  <c r="K215"/>
  <c r="J215"/>
  <c r="I215"/>
  <c r="K214"/>
  <c r="J214"/>
  <c r="I214"/>
  <c r="K210"/>
  <c r="J210"/>
  <c r="I210"/>
  <c r="K206"/>
  <c r="J206"/>
  <c r="I206"/>
  <c r="K202"/>
  <c r="J202"/>
  <c r="I202"/>
  <c r="K201"/>
  <c r="J201"/>
  <c r="I201"/>
  <c r="K200"/>
  <c r="J200"/>
  <c r="I200"/>
  <c r="K199"/>
  <c r="J199"/>
  <c r="I199"/>
  <c r="K198"/>
  <c r="J198"/>
  <c r="I198"/>
  <c r="K194"/>
  <c r="J194"/>
  <c r="I194"/>
  <c r="K190"/>
  <c r="J190"/>
  <c r="I190"/>
  <c r="K186"/>
  <c r="J186"/>
  <c r="I186"/>
  <c r="K182"/>
  <c r="J182"/>
  <c r="I182"/>
  <c r="K178"/>
  <c r="J178"/>
  <c r="I178"/>
  <c r="K177"/>
  <c r="J177"/>
  <c r="I177"/>
  <c r="K176"/>
  <c r="J176"/>
  <c r="I176"/>
  <c r="K175"/>
  <c r="J175"/>
  <c r="I175"/>
  <c r="K174"/>
  <c r="J174"/>
  <c r="I174"/>
  <c r="K170"/>
  <c r="J170"/>
  <c r="I170"/>
  <c r="K166"/>
  <c r="J166"/>
  <c r="I166"/>
  <c r="K165"/>
  <c r="J165"/>
  <c r="I165"/>
  <c r="K164"/>
  <c r="J164"/>
  <c r="I164"/>
  <c r="K163"/>
  <c r="J163"/>
  <c r="I163"/>
  <c r="K162"/>
  <c r="J162"/>
  <c r="I162"/>
  <c r="K158"/>
  <c r="J158"/>
  <c r="I158"/>
  <c r="K154"/>
  <c r="J154"/>
  <c r="I154"/>
  <c r="K150"/>
  <c r="J150"/>
  <c r="I150"/>
  <c r="K149"/>
  <c r="J149"/>
  <c r="I149"/>
  <c r="K148"/>
  <c r="J148"/>
  <c r="I148"/>
  <c r="K147"/>
  <c r="J147"/>
  <c r="I147"/>
  <c r="K146"/>
  <c r="J146"/>
  <c r="I146"/>
  <c r="K142"/>
  <c r="J142"/>
  <c r="I142"/>
  <c r="K138"/>
  <c r="J138"/>
  <c r="I138"/>
  <c r="K134"/>
  <c r="J134"/>
  <c r="I134"/>
  <c r="K133"/>
  <c r="J133"/>
  <c r="I133"/>
  <c r="K132"/>
  <c r="J132"/>
  <c r="I132"/>
  <c r="K131"/>
  <c r="J131"/>
  <c r="I131"/>
  <c r="K130"/>
  <c r="J130"/>
  <c r="I130"/>
  <c r="K126"/>
  <c r="J126"/>
  <c r="I126"/>
  <c r="K122"/>
  <c r="J122"/>
  <c r="I122"/>
  <c r="K118"/>
  <c r="J118"/>
  <c r="I118"/>
  <c r="K117"/>
  <c r="J117"/>
  <c r="I117"/>
  <c r="K116"/>
  <c r="J116"/>
  <c r="I116"/>
  <c r="K115"/>
  <c r="J115"/>
  <c r="I115"/>
  <c r="K114"/>
  <c r="J114"/>
  <c r="I114"/>
  <c r="K110"/>
  <c r="J110"/>
  <c r="I110"/>
  <c r="K106"/>
  <c r="J106"/>
  <c r="I106"/>
  <c r="K102"/>
  <c r="J102"/>
  <c r="I102"/>
  <c r="K98"/>
  <c r="J98"/>
  <c r="I98"/>
  <c r="K94"/>
  <c r="J94"/>
  <c r="I94"/>
  <c r="K90"/>
  <c r="J90"/>
  <c r="I90"/>
  <c r="K86"/>
  <c r="J86"/>
  <c r="I86"/>
  <c r="K82"/>
  <c r="J82"/>
  <c r="I82"/>
  <c r="K81"/>
  <c r="J81"/>
  <c r="I81"/>
  <c r="K80"/>
  <c r="J80"/>
  <c r="I80"/>
  <c r="K79"/>
  <c r="J79"/>
  <c r="I79"/>
  <c r="K78"/>
  <c r="J78"/>
  <c r="I78"/>
  <c r="K74"/>
  <c r="J74"/>
  <c r="I74"/>
  <c r="K70"/>
  <c r="J70"/>
  <c r="I70"/>
  <c r="K69"/>
  <c r="J69"/>
  <c r="I69"/>
  <c r="K68"/>
  <c r="J68"/>
  <c r="I68"/>
  <c r="K67"/>
  <c r="J67"/>
  <c r="I67"/>
  <c r="K66"/>
  <c r="J66"/>
  <c r="I66"/>
  <c r="K62"/>
  <c r="J62"/>
  <c r="I62"/>
  <c r="K58"/>
  <c r="J58"/>
  <c r="I58"/>
  <c r="K54"/>
  <c r="J54"/>
  <c r="I54"/>
  <c r="K50"/>
  <c r="J50"/>
  <c r="I50"/>
  <c r="K46"/>
  <c r="J46"/>
  <c r="I46"/>
  <c r="K42"/>
  <c r="J42"/>
  <c r="I42"/>
  <c r="K38"/>
  <c r="J38"/>
  <c r="I38"/>
  <c r="K34"/>
  <c r="J34"/>
  <c r="I34"/>
  <c r="K30"/>
  <c r="K26" s="1"/>
  <c r="K8" s="1"/>
  <c r="J30"/>
  <c r="I30"/>
  <c r="K29"/>
  <c r="K9" s="1"/>
  <c r="J29"/>
  <c r="I29"/>
  <c r="J28"/>
  <c r="I28"/>
  <c r="K27"/>
  <c r="J27"/>
  <c r="I27"/>
  <c r="J26"/>
  <c r="I26"/>
  <c r="K22"/>
  <c r="J22"/>
  <c r="I22"/>
  <c r="K18"/>
  <c r="J18"/>
  <c r="I18"/>
  <c r="K14"/>
  <c r="J14"/>
  <c r="I14"/>
  <c r="K13"/>
  <c r="J13"/>
  <c r="J9" s="1"/>
  <c r="I13"/>
  <c r="K12"/>
  <c r="J12"/>
  <c r="J8" s="1"/>
  <c r="I12"/>
  <c r="I8" s="1"/>
  <c r="K11"/>
  <c r="J11"/>
  <c r="J7" s="1"/>
  <c r="I11"/>
  <c r="I7" s="1"/>
  <c r="K10"/>
  <c r="J10"/>
  <c r="I10"/>
  <c r="I9"/>
  <c r="K7" l="1"/>
  <c r="J8" i="7"/>
  <c r="J6"/>
  <c r="J7"/>
  <c r="H8"/>
  <c r="H6"/>
  <c r="H7"/>
  <c r="K7"/>
  <c r="I140" i="9"/>
  <c r="L200"/>
  <c r="I139"/>
  <c r="I137"/>
  <c r="I135"/>
  <c r="I134"/>
  <c r="I165"/>
  <c r="I136"/>
  <c r="I45" l="1"/>
  <c r="I44"/>
  <c r="Q43"/>
  <c r="I43"/>
  <c r="Q42"/>
  <c r="P42" s="1"/>
  <c r="I42"/>
  <c r="Q41"/>
  <c r="I41"/>
  <c r="Q19"/>
  <c r="M19"/>
  <c r="I19"/>
  <c r="Q20"/>
  <c r="M20"/>
  <c r="I20"/>
  <c r="I205"/>
  <c r="L10" i="2"/>
  <c r="L11"/>
  <c r="L12"/>
  <c r="L13"/>
  <c r="L17"/>
  <c r="L21"/>
  <c r="L33"/>
  <c r="L37"/>
  <c r="L41"/>
  <c r="L45"/>
  <c r="L49"/>
  <c r="L53"/>
  <c r="L57"/>
  <c r="L61"/>
  <c r="L73"/>
  <c r="L85"/>
  <c r="L89"/>
  <c r="L93"/>
  <c r="L97"/>
  <c r="L101"/>
  <c r="L105"/>
  <c r="L121"/>
  <c r="L125"/>
  <c r="L137"/>
  <c r="L141"/>
  <c r="L146"/>
  <c r="L147"/>
  <c r="L148"/>
  <c r="L149"/>
  <c r="L153"/>
  <c r="L157"/>
  <c r="L169"/>
  <c r="L177"/>
  <c r="L191"/>
  <c r="L192"/>
  <c r="L193"/>
  <c r="L217"/>
  <c r="L9" l="1"/>
  <c r="L145"/>
  <c r="Q281" i="9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T244"/>
  <c r="L204" i="7" s="1"/>
  <c r="S244" i="9"/>
  <c r="L203" i="7" s="1"/>
  <c r="Q247" i="9"/>
  <c r="Q201"/>
  <c r="Q200" s="1"/>
  <c r="Q123"/>
  <c r="S122"/>
  <c r="T16"/>
  <c r="L32" i="7" s="1"/>
  <c r="S16" i="9"/>
  <c r="L31" i="7" s="1"/>
  <c r="Q18" i="9"/>
  <c r="M288"/>
  <c r="M289"/>
  <c r="M290"/>
  <c r="M291"/>
  <c r="M284"/>
  <c r="M285"/>
  <c r="M286"/>
  <c r="M272"/>
  <c r="M273"/>
  <c r="M274"/>
  <c r="M275"/>
  <c r="M276"/>
  <c r="M277"/>
  <c r="M278"/>
  <c r="P244"/>
  <c r="L205" i="3" s="1"/>
  <c r="N244" i="9"/>
  <c r="L203" i="3" s="1"/>
  <c r="M68" i="9"/>
  <c r="M251"/>
  <c r="P122"/>
  <c r="L137" i="3" s="1"/>
  <c r="O122" i="9"/>
  <c r="L136" i="3" s="1"/>
  <c r="N122" i="9"/>
  <c r="L135" i="3" s="1"/>
  <c r="P87" i="9"/>
  <c r="L121" i="3" s="1"/>
  <c r="O87" i="9"/>
  <c r="L120" i="3" s="1"/>
  <c r="N87" i="9"/>
  <c r="L119" i="3" s="1"/>
  <c r="O16" i="9"/>
  <c r="L32" i="3" s="1"/>
  <c r="M296" i="9"/>
  <c r="M3" i="7"/>
  <c r="M3" i="3"/>
  <c r="Q199" i="9" l="1"/>
  <c r="Q122"/>
  <c r="M67"/>
  <c r="L253"/>
  <c r="L212" i="2" s="1"/>
  <c r="K253" i="9"/>
  <c r="L211" i="2" s="1"/>
  <c r="J253" i="9"/>
  <c r="L210" i="2" s="1"/>
  <c r="L244" i="9"/>
  <c r="L204" i="2" s="1"/>
  <c r="K244" i="9"/>
  <c r="L203" i="2" s="1"/>
  <c r="J244" i="9"/>
  <c r="L202" i="2" s="1"/>
  <c r="K200" i="9"/>
  <c r="L167" i="2" s="1"/>
  <c r="L163" s="1"/>
  <c r="K122" i="9"/>
  <c r="L135" i="2" s="1"/>
  <c r="L16" i="9"/>
  <c r="L32" i="2" s="1"/>
  <c r="L28" s="1"/>
  <c r="J235" i="9"/>
  <c r="L186" i="2" s="1"/>
  <c r="J238" i="9"/>
  <c r="I132"/>
  <c r="J11"/>
  <c r="J10" s="1"/>
  <c r="K11"/>
  <c r="K10" s="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I12"/>
  <c r="I13"/>
  <c r="I14"/>
  <c r="M14"/>
  <c r="Q14"/>
  <c r="O15"/>
  <c r="J16"/>
  <c r="K16"/>
  <c r="P16"/>
  <c r="I17"/>
  <c r="N17"/>
  <c r="R17"/>
  <c r="R16" s="1"/>
  <c r="L30" i="7" s="1"/>
  <c r="I18" i="9"/>
  <c r="M18"/>
  <c r="J22"/>
  <c r="K22"/>
  <c r="L22"/>
  <c r="N22"/>
  <c r="O22"/>
  <c r="P22"/>
  <c r="R22"/>
  <c r="S22"/>
  <c r="T22"/>
  <c r="L72" i="7" s="1"/>
  <c r="I23" i="9"/>
  <c r="M23"/>
  <c r="Q23"/>
  <c r="I24"/>
  <c r="M24"/>
  <c r="Q24"/>
  <c r="I25"/>
  <c r="M25"/>
  <c r="Q25"/>
  <c r="I26"/>
  <c r="M26"/>
  <c r="Q26"/>
  <c r="J28"/>
  <c r="K28"/>
  <c r="L28"/>
  <c r="N28"/>
  <c r="O28"/>
  <c r="L84" i="3" s="1"/>
  <c r="R28" i="9"/>
  <c r="S28"/>
  <c r="L83" i="7" s="1"/>
  <c r="T28" i="9"/>
  <c r="I29"/>
  <c r="M29"/>
  <c r="M28" s="1"/>
  <c r="Q29"/>
  <c r="I30"/>
  <c r="Q30"/>
  <c r="I31"/>
  <c r="Q31"/>
  <c r="I32"/>
  <c r="Q32"/>
  <c r="I33"/>
  <c r="Q33"/>
  <c r="I34"/>
  <c r="Q34"/>
  <c r="I35"/>
  <c r="Q35"/>
  <c r="I36"/>
  <c r="Q36"/>
  <c r="I37"/>
  <c r="Q37"/>
  <c r="I38"/>
  <c r="Q38"/>
  <c r="I39"/>
  <c r="Q39"/>
  <c r="I40"/>
  <c r="Q40"/>
  <c r="I46"/>
  <c r="Q46"/>
  <c r="I47"/>
  <c r="Q47"/>
  <c r="I49"/>
  <c r="I50"/>
  <c r="Q50"/>
  <c r="I51"/>
  <c r="Q51"/>
  <c r="P51" s="1"/>
  <c r="I53"/>
  <c r="Q53"/>
  <c r="I54"/>
  <c r="Q54"/>
  <c r="I55"/>
  <c r="Q55"/>
  <c r="I56"/>
  <c r="Q56"/>
  <c r="P56" s="1"/>
  <c r="I57"/>
  <c r="Q57"/>
  <c r="P57" s="1"/>
  <c r="I58"/>
  <c r="Q58"/>
  <c r="P58" s="1"/>
  <c r="I59"/>
  <c r="Q59"/>
  <c r="I60"/>
  <c r="Q60"/>
  <c r="I61"/>
  <c r="Q61"/>
  <c r="I62"/>
  <c r="Q62"/>
  <c r="I63"/>
  <c r="Q63"/>
  <c r="I64"/>
  <c r="Q64"/>
  <c r="I65"/>
  <c r="Q65"/>
  <c r="I66"/>
  <c r="Q66"/>
  <c r="J67"/>
  <c r="L110" i="2" s="1"/>
  <c r="K67" i="9"/>
  <c r="L111" i="2" s="1"/>
  <c r="L67" i="9"/>
  <c r="L112" i="2" s="1"/>
  <c r="N67" i="9"/>
  <c r="L111" i="3" s="1"/>
  <c r="O67" i="9"/>
  <c r="L112" i="3" s="1"/>
  <c r="P67" i="9"/>
  <c r="L113" i="3" s="1"/>
  <c r="R67" i="9"/>
  <c r="L110" i="7" s="1"/>
  <c r="S67" i="9"/>
  <c r="L111" i="7" s="1"/>
  <c r="T67" i="9"/>
  <c r="L112" i="7" s="1"/>
  <c r="I68" i="9"/>
  <c r="Q68"/>
  <c r="I69"/>
  <c r="Q69"/>
  <c r="I70"/>
  <c r="Q70"/>
  <c r="I71"/>
  <c r="Q71"/>
  <c r="I72"/>
  <c r="Q72"/>
  <c r="I74"/>
  <c r="Q74"/>
  <c r="I75"/>
  <c r="Q75"/>
  <c r="I76"/>
  <c r="Q76"/>
  <c r="I77"/>
  <c r="Q77"/>
  <c r="I78"/>
  <c r="Q78"/>
  <c r="I79"/>
  <c r="Q79"/>
  <c r="I80"/>
  <c r="I81"/>
  <c r="I82"/>
  <c r="I83"/>
  <c r="Q83"/>
  <c r="I84"/>
  <c r="I85"/>
  <c r="J87"/>
  <c r="K87"/>
  <c r="L87"/>
  <c r="L120" i="2" s="1"/>
  <c r="L116" s="1"/>
  <c r="O86" i="9"/>
  <c r="P86"/>
  <c r="R86"/>
  <c r="L118" i="7" s="1"/>
  <c r="S87" i="9"/>
  <c r="S86" s="1"/>
  <c r="L119" i="7" s="1"/>
  <c r="T87" i="9"/>
  <c r="T86" s="1"/>
  <c r="L120" i="7" s="1"/>
  <c r="I88" i="9"/>
  <c r="M88"/>
  <c r="M87" s="1"/>
  <c r="Q88"/>
  <c r="I89"/>
  <c r="Q89"/>
  <c r="I90"/>
  <c r="Q90"/>
  <c r="I91"/>
  <c r="Q91"/>
  <c r="I92"/>
  <c r="Q92"/>
  <c r="I93"/>
  <c r="Q93"/>
  <c r="I94"/>
  <c r="Q94"/>
  <c r="I95"/>
  <c r="Q95"/>
  <c r="I96"/>
  <c r="Q96"/>
  <c r="I97"/>
  <c r="Q97"/>
  <c r="I98"/>
  <c r="Q98"/>
  <c r="I99"/>
  <c r="Q99"/>
  <c r="I100"/>
  <c r="Q100"/>
  <c r="I101"/>
  <c r="Q101"/>
  <c r="I102"/>
  <c r="Q102"/>
  <c r="I103"/>
  <c r="Q103"/>
  <c r="I104"/>
  <c r="Q104"/>
  <c r="I105"/>
  <c r="Q105"/>
  <c r="I106"/>
  <c r="Q106"/>
  <c r="Q107"/>
  <c r="I108"/>
  <c r="Q108"/>
  <c r="I109"/>
  <c r="Q109"/>
  <c r="I110"/>
  <c r="Q110"/>
  <c r="I111"/>
  <c r="Q111"/>
  <c r="I112"/>
  <c r="Q112"/>
  <c r="I113"/>
  <c r="Q113"/>
  <c r="I114"/>
  <c r="Q114"/>
  <c r="I115"/>
  <c r="Q115"/>
  <c r="I116"/>
  <c r="Q116"/>
  <c r="I117"/>
  <c r="Q117"/>
  <c r="I120"/>
  <c r="J122"/>
  <c r="N121"/>
  <c r="O121"/>
  <c r="P121"/>
  <c r="R121"/>
  <c r="L134" i="7" s="1"/>
  <c r="T122" i="9"/>
  <c r="T121" s="1"/>
  <c r="L136" i="7" s="1"/>
  <c r="I123" i="9"/>
  <c r="M123"/>
  <c r="M122" s="1"/>
  <c r="I124"/>
  <c r="I125"/>
  <c r="I126"/>
  <c r="I127"/>
  <c r="I128"/>
  <c r="I129"/>
  <c r="I130"/>
  <c r="I131"/>
  <c r="I133"/>
  <c r="I138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8"/>
  <c r="J200"/>
  <c r="P200"/>
  <c r="S200"/>
  <c r="T200"/>
  <c r="I201"/>
  <c r="M201"/>
  <c r="I202"/>
  <c r="I203"/>
  <c r="I204"/>
  <c r="I206"/>
  <c r="I207"/>
  <c r="I208"/>
  <c r="I209"/>
  <c r="I210"/>
  <c r="I211"/>
  <c r="I212"/>
  <c r="I213"/>
  <c r="I214"/>
  <c r="I215"/>
  <c r="I216"/>
  <c r="I217"/>
  <c r="I218"/>
  <c r="I219"/>
  <c r="J221"/>
  <c r="L182" i="2" s="1"/>
  <c r="K221" i="9"/>
  <c r="L183" i="2" s="1"/>
  <c r="L221" i="9"/>
  <c r="L184" i="2" s="1"/>
  <c r="L176" s="1"/>
  <c r="N221" i="9"/>
  <c r="L183" i="3" s="1"/>
  <c r="O221" i="9"/>
  <c r="L184" i="3" s="1"/>
  <c r="P221" i="9"/>
  <c r="L185" i="3" s="1"/>
  <c r="R221" i="9"/>
  <c r="L182" i="7" s="1"/>
  <c r="S221" i="9"/>
  <c r="T221"/>
  <c r="L184" i="7" s="1"/>
  <c r="I222" i="9"/>
  <c r="M222"/>
  <c r="I223"/>
  <c r="I224"/>
  <c r="I225"/>
  <c r="I226"/>
  <c r="I228"/>
  <c r="I229"/>
  <c r="I230"/>
  <c r="I231"/>
  <c r="I232"/>
  <c r="I233"/>
  <c r="I234"/>
  <c r="K235"/>
  <c r="L187" i="2" s="1"/>
  <c r="L235" i="9"/>
  <c r="M235"/>
  <c r="N235"/>
  <c r="O235"/>
  <c r="P235"/>
  <c r="Q235"/>
  <c r="R235"/>
  <c r="S235"/>
  <c r="T235"/>
  <c r="K238"/>
  <c r="L238"/>
  <c r="N238"/>
  <c r="L191" i="3" s="1"/>
  <c r="O238" i="9"/>
  <c r="L192" i="3" s="1"/>
  <c r="P238" i="9"/>
  <c r="R238"/>
  <c r="L190" i="7" s="1"/>
  <c r="S238" i="9"/>
  <c r="T238"/>
  <c r="I239"/>
  <c r="M239"/>
  <c r="Q239"/>
  <c r="I240"/>
  <c r="M240"/>
  <c r="Q240"/>
  <c r="I241"/>
  <c r="M241"/>
  <c r="Q241"/>
  <c r="I242"/>
  <c r="M242"/>
  <c r="Q242"/>
  <c r="I245"/>
  <c r="M245"/>
  <c r="R245"/>
  <c r="I246"/>
  <c r="R246"/>
  <c r="Q246" s="1"/>
  <c r="I247"/>
  <c r="M247"/>
  <c r="J248"/>
  <c r="L206" i="2" s="1"/>
  <c r="K248" i="9"/>
  <c r="L207" i="2" s="1"/>
  <c r="L248" i="9"/>
  <c r="L208" i="2" s="1"/>
  <c r="N248" i="9"/>
  <c r="L207" i="3" s="1"/>
  <c r="O248" i="9"/>
  <c r="L208" i="3" s="1"/>
  <c r="P248" i="9"/>
  <c r="L209" i="3" s="1"/>
  <c r="R248" i="9"/>
  <c r="L206" i="7" s="1"/>
  <c r="S248" i="9"/>
  <c r="L207" i="7" s="1"/>
  <c r="T248" i="9"/>
  <c r="L208" i="7" s="1"/>
  <c r="I249" i="9"/>
  <c r="M249"/>
  <c r="Q249"/>
  <c r="Q248" s="1"/>
  <c r="I250"/>
  <c r="M250"/>
  <c r="I252"/>
  <c r="M252"/>
  <c r="O253"/>
  <c r="L212" i="3" s="1"/>
  <c r="P253" i="9"/>
  <c r="L213" i="3" s="1"/>
  <c r="S253" i="9"/>
  <c r="L211" i="7" s="1"/>
  <c r="T253" i="9"/>
  <c r="L212" i="7" s="1"/>
  <c r="I254" i="9"/>
  <c r="N254"/>
  <c r="I255"/>
  <c r="I256"/>
  <c r="I257"/>
  <c r="R257"/>
  <c r="Q257" s="1"/>
  <c r="I258"/>
  <c r="I259"/>
  <c r="I260"/>
  <c r="I261"/>
  <c r="I262"/>
  <c r="I263"/>
  <c r="I264"/>
  <c r="R264"/>
  <c r="Q264" s="1"/>
  <c r="I265"/>
  <c r="R265"/>
  <c r="Q265" s="1"/>
  <c r="I266"/>
  <c r="I267"/>
  <c r="J270"/>
  <c r="L222" i="2" s="1"/>
  <c r="K270" i="9"/>
  <c r="L223" i="2" s="1"/>
  <c r="L270" i="9"/>
  <c r="L224" i="2" s="1"/>
  <c r="N270" i="9"/>
  <c r="L223" i="3" s="1"/>
  <c r="O270" i="9"/>
  <c r="L224" i="3" s="1"/>
  <c r="P270" i="9"/>
  <c r="L225" i="3" s="1"/>
  <c r="R270" i="9"/>
  <c r="L222" i="7" s="1"/>
  <c r="S270" i="9"/>
  <c r="L223" i="7" s="1"/>
  <c r="T270" i="9"/>
  <c r="L224" i="7" s="1"/>
  <c r="I271" i="9"/>
  <c r="M271"/>
  <c r="Q271"/>
  <c r="I272"/>
  <c r="Q272"/>
  <c r="I273"/>
  <c r="Q273"/>
  <c r="I274"/>
  <c r="Q274"/>
  <c r="I275"/>
  <c r="Q275"/>
  <c r="I276"/>
  <c r="Q276"/>
  <c r="I277"/>
  <c r="Q277"/>
  <c r="I278"/>
  <c r="Q278"/>
  <c r="J279"/>
  <c r="L226" i="2" s="1"/>
  <c r="K279" i="9"/>
  <c r="L227" i="2" s="1"/>
  <c r="L279" i="9"/>
  <c r="L228" i="2" s="1"/>
  <c r="N279" i="9"/>
  <c r="L227" i="3" s="1"/>
  <c r="O279" i="9"/>
  <c r="L228" i="3" s="1"/>
  <c r="P279" i="9"/>
  <c r="L229" i="3" s="1"/>
  <c r="R279" i="9"/>
  <c r="L226" i="7" s="1"/>
  <c r="S279" i="9"/>
  <c r="L227" i="7" s="1"/>
  <c r="T279" i="9"/>
  <c r="L228" i="7" s="1"/>
  <c r="I280" i="9"/>
  <c r="M280"/>
  <c r="Q280"/>
  <c r="I281"/>
  <c r="M281"/>
  <c r="I282"/>
  <c r="M282"/>
  <c r="I283"/>
  <c r="M283"/>
  <c r="I284"/>
  <c r="I285"/>
  <c r="I286"/>
  <c r="I287"/>
  <c r="M287"/>
  <c r="I288"/>
  <c r="I289"/>
  <c r="I290"/>
  <c r="I291"/>
  <c r="I292"/>
  <c r="M292"/>
  <c r="I293"/>
  <c r="M293"/>
  <c r="I294"/>
  <c r="M294"/>
  <c r="I295"/>
  <c r="M295"/>
  <c r="I297"/>
  <c r="M297"/>
  <c r="I298"/>
  <c r="M298"/>
  <c r="I299"/>
  <c r="M299"/>
  <c r="I300"/>
  <c r="M300"/>
  <c r="I301"/>
  <c r="M301"/>
  <c r="I302"/>
  <c r="M302"/>
  <c r="J303"/>
  <c r="L230" i="2" s="1"/>
  <c r="K303" i="9"/>
  <c r="L231" i="2" s="1"/>
  <c r="L303" i="9"/>
  <c r="L232" i="2" s="1"/>
  <c r="N303" i="9"/>
  <c r="L231" i="3" s="1"/>
  <c r="O303" i="9"/>
  <c r="L232" i="3" s="1"/>
  <c r="P303" i="9"/>
  <c r="L233" i="3" s="1"/>
  <c r="S303" i="9"/>
  <c r="L231" i="7" s="1"/>
  <c r="T303" i="9"/>
  <c r="I304"/>
  <c r="M304"/>
  <c r="I305"/>
  <c r="M305"/>
  <c r="I306"/>
  <c r="M306"/>
  <c r="R306"/>
  <c r="Q306" s="1"/>
  <c r="I307"/>
  <c r="M307"/>
  <c r="R307"/>
  <c r="Q307" s="1"/>
  <c r="I308"/>
  <c r="M308"/>
  <c r="R308"/>
  <c r="Q308" s="1"/>
  <c r="I309"/>
  <c r="M309"/>
  <c r="R309"/>
  <c r="Q309" s="1"/>
  <c r="I310"/>
  <c r="M310"/>
  <c r="R310"/>
  <c r="Q310" s="1"/>
  <c r="I311"/>
  <c r="M311"/>
  <c r="Q311"/>
  <c r="N4" i="2"/>
  <c r="M5"/>
  <c r="L190" l="1"/>
  <c r="L189" s="1"/>
  <c r="J220" i="9"/>
  <c r="K199"/>
  <c r="L15"/>
  <c r="L185" i="2"/>
  <c r="K121" i="9"/>
  <c r="L205" i="2"/>
  <c r="L209"/>
  <c r="R244" i="9"/>
  <c r="L202" i="7" s="1"/>
  <c r="Q245" i="9"/>
  <c r="Q244" s="1"/>
  <c r="J121"/>
  <c r="L134" i="2"/>
  <c r="L130" s="1"/>
  <c r="K86" i="9"/>
  <c r="L119" i="2"/>
  <c r="L115" s="1"/>
  <c r="S21" i="9"/>
  <c r="L71" i="7"/>
  <c r="J15" i="9"/>
  <c r="L30" i="2"/>
  <c r="L201"/>
  <c r="L198"/>
  <c r="L221"/>
  <c r="L214"/>
  <c r="T199" i="9"/>
  <c r="L168" i="7"/>
  <c r="T27" i="9"/>
  <c r="L84" i="7"/>
  <c r="J21" i="9"/>
  <c r="L70" i="2"/>
  <c r="K15" i="9"/>
  <c r="L31" i="2"/>
  <c r="L27" s="1"/>
  <c r="L181"/>
  <c r="L121" i="9"/>
  <c r="L136" i="2"/>
  <c r="L132" s="1"/>
  <c r="J27" i="9"/>
  <c r="L82" i="2"/>
  <c r="L78" s="1"/>
  <c r="K21" i="9"/>
  <c r="L71" i="2"/>
  <c r="L67" s="1"/>
  <c r="L131"/>
  <c r="L229"/>
  <c r="L215"/>
  <c r="L200"/>
  <c r="S199" i="9"/>
  <c r="L167" i="7"/>
  <c r="L27" i="9"/>
  <c r="L84" i="2"/>
  <c r="L80" s="1"/>
  <c r="S220" i="9"/>
  <c r="L183" i="7"/>
  <c r="R199" i="9"/>
  <c r="L166" i="7"/>
  <c r="L199" i="9"/>
  <c r="L168" i="2"/>
  <c r="J86" i="9"/>
  <c r="L118" i="2"/>
  <c r="R27" i="9"/>
  <c r="L82" i="7"/>
  <c r="K27" i="9"/>
  <c r="L83" i="2"/>
  <c r="R21" i="9"/>
  <c r="L70" i="7"/>
  <c r="L21" i="9"/>
  <c r="L72" i="2"/>
  <c r="L68" s="1"/>
  <c r="L225"/>
  <c r="L216"/>
  <c r="L109"/>
  <c r="L199"/>
  <c r="J199" i="9"/>
  <c r="L166" i="2"/>
  <c r="I253" i="9"/>
  <c r="O199"/>
  <c r="L168" i="3"/>
  <c r="M254" i="9"/>
  <c r="M253" s="1"/>
  <c r="N253"/>
  <c r="L211" i="3" s="1"/>
  <c r="P199" i="9"/>
  <c r="L169" i="3"/>
  <c r="M17" i="9"/>
  <c r="M16" s="1"/>
  <c r="M15" s="1"/>
  <c r="N16"/>
  <c r="L31" i="3" s="1"/>
  <c r="L27" s="1"/>
  <c r="S268" i="9"/>
  <c r="Q22"/>
  <c r="Q21" s="1"/>
  <c r="N21"/>
  <c r="L71" i="3"/>
  <c r="Q28" i="9"/>
  <c r="Q27" s="1"/>
  <c r="P21"/>
  <c r="L73" i="3"/>
  <c r="N27" i="9"/>
  <c r="L83" i="3"/>
  <c r="O21" i="9"/>
  <c r="L72" i="3"/>
  <c r="P15" i="9"/>
  <c r="L33" i="3"/>
  <c r="I244" i="9"/>
  <c r="P268"/>
  <c r="Q270"/>
  <c r="R305"/>
  <c r="Q305" s="1"/>
  <c r="M221"/>
  <c r="M303"/>
  <c r="T268"/>
  <c r="T243"/>
  <c r="I221"/>
  <c r="S243"/>
  <c r="P243"/>
  <c r="M238"/>
  <c r="Q221"/>
  <c r="M248"/>
  <c r="M22"/>
  <c r="M21" s="1"/>
  <c r="O268"/>
  <c r="I248"/>
  <c r="L243"/>
  <c r="Q238"/>
  <c r="M86"/>
  <c r="I22"/>
  <c r="I21" s="1"/>
  <c r="N268"/>
  <c r="K243"/>
  <c r="O220"/>
  <c r="Q67"/>
  <c r="Q279"/>
  <c r="L268"/>
  <c r="J243"/>
  <c r="I238"/>
  <c r="N220"/>
  <c r="M121"/>
  <c r="Q87"/>
  <c r="Q86" s="1"/>
  <c r="I11"/>
  <c r="I10" s="1"/>
  <c r="I270"/>
  <c r="M270"/>
  <c r="K268"/>
  <c r="L220"/>
  <c r="I200"/>
  <c r="I199" s="1"/>
  <c r="I67"/>
  <c r="M27"/>
  <c r="I279"/>
  <c r="J268"/>
  <c r="K220"/>
  <c r="Q121"/>
  <c r="I87"/>
  <c r="I86" s="1"/>
  <c r="P28"/>
  <c r="I28"/>
  <c r="I27" s="1"/>
  <c r="R253"/>
  <c r="L210" i="7" s="1"/>
  <c r="I303" i="9"/>
  <c r="M279"/>
  <c r="I122"/>
  <c r="I121" s="1"/>
  <c r="I16"/>
  <c r="I15" s="1"/>
  <c r="O244"/>
  <c r="L204" i="3" s="1"/>
  <c r="R15" i="9"/>
  <c r="L86"/>
  <c r="T21"/>
  <c r="T220"/>
  <c r="S27"/>
  <c r="Q17"/>
  <c r="N86"/>
  <c r="Q254"/>
  <c r="Q253" s="1"/>
  <c r="R304"/>
  <c r="R220"/>
  <c r="S121"/>
  <c r="L135" i="7" s="1"/>
  <c r="P220" i="9"/>
  <c r="O27"/>
  <c r="T15"/>
  <c r="S15"/>
  <c r="L174" i="2" l="1"/>
  <c r="N84"/>
  <c r="L173"/>
  <c r="L133"/>
  <c r="L129" s="1"/>
  <c r="L197"/>
  <c r="R243" i="9"/>
  <c r="N15"/>
  <c r="L8" i="2"/>
  <c r="L213"/>
  <c r="L26"/>
  <c r="L29"/>
  <c r="L25" s="1"/>
  <c r="L81"/>
  <c r="L77" s="1"/>
  <c r="L79"/>
  <c r="L7" s="1"/>
  <c r="L114"/>
  <c r="L117"/>
  <c r="L113" s="1"/>
  <c r="L66"/>
  <c r="L69"/>
  <c r="L65" s="1"/>
  <c r="L162"/>
  <c r="L165"/>
  <c r="L161" s="1"/>
  <c r="I243" i="9"/>
  <c r="Q16"/>
  <c r="Q15" s="1"/>
  <c r="P27"/>
  <c r="P9" s="1"/>
  <c r="L85" i="3"/>
  <c r="M220" i="9"/>
  <c r="N243"/>
  <c r="L9"/>
  <c r="I268"/>
  <c r="Q220"/>
  <c r="K9"/>
  <c r="M268"/>
  <c r="Q243"/>
  <c r="R303"/>
  <c r="L230" i="7" s="1"/>
  <c r="Q304" i="9"/>
  <c r="Q303" s="1"/>
  <c r="Q268" s="1"/>
  <c r="S9"/>
  <c r="T9"/>
  <c r="O243"/>
  <c r="O9" s="1"/>
  <c r="M246"/>
  <c r="L133" i="7"/>
  <c r="L109"/>
  <c r="G237"/>
  <c r="G233"/>
  <c r="M232"/>
  <c r="G229"/>
  <c r="G225"/>
  <c r="G221"/>
  <c r="M220"/>
  <c r="M219"/>
  <c r="M218"/>
  <c r="L217"/>
  <c r="G217"/>
  <c r="G214"/>
  <c r="G209"/>
  <c r="G205"/>
  <c r="G201"/>
  <c r="G198"/>
  <c r="M196"/>
  <c r="M195"/>
  <c r="M194"/>
  <c r="L193"/>
  <c r="G193"/>
  <c r="M192"/>
  <c r="M191"/>
  <c r="G189"/>
  <c r="M188"/>
  <c r="M187"/>
  <c r="M186"/>
  <c r="L185"/>
  <c r="G185"/>
  <c r="M183"/>
  <c r="M182"/>
  <c r="O182" s="1"/>
  <c r="G181"/>
  <c r="M180"/>
  <c r="M179"/>
  <c r="M178"/>
  <c r="L177"/>
  <c r="G177"/>
  <c r="G174"/>
  <c r="M172"/>
  <c r="M171"/>
  <c r="M170"/>
  <c r="L169"/>
  <c r="G169"/>
  <c r="M168"/>
  <c r="L163"/>
  <c r="M166"/>
  <c r="G165"/>
  <c r="L164"/>
  <c r="L162"/>
  <c r="G162"/>
  <c r="M160"/>
  <c r="M159"/>
  <c r="M158"/>
  <c r="L157"/>
  <c r="G157"/>
  <c r="M156"/>
  <c r="M155"/>
  <c r="M154"/>
  <c r="L153"/>
  <c r="G153"/>
  <c r="M152"/>
  <c r="M151"/>
  <c r="M150"/>
  <c r="L149"/>
  <c r="G149"/>
  <c r="L148"/>
  <c r="L147"/>
  <c r="L146"/>
  <c r="G146"/>
  <c r="M144"/>
  <c r="M143"/>
  <c r="M142"/>
  <c r="L141"/>
  <c r="G141"/>
  <c r="M140"/>
  <c r="M139"/>
  <c r="M138"/>
  <c r="L137"/>
  <c r="G137"/>
  <c r="M136"/>
  <c r="M135"/>
  <c r="M134"/>
  <c r="G133"/>
  <c r="L131"/>
  <c r="G130"/>
  <c r="M128"/>
  <c r="M127"/>
  <c r="M126"/>
  <c r="L125"/>
  <c r="G125"/>
  <c r="M124"/>
  <c r="M123"/>
  <c r="M122"/>
  <c r="L121"/>
  <c r="G121"/>
  <c r="M120"/>
  <c r="M119"/>
  <c r="M118"/>
  <c r="L117"/>
  <c r="G117"/>
  <c r="G114"/>
  <c r="M112"/>
  <c r="M111"/>
  <c r="M110"/>
  <c r="G109"/>
  <c r="M108"/>
  <c r="M107"/>
  <c r="M106"/>
  <c r="L105"/>
  <c r="G105"/>
  <c r="M104"/>
  <c r="M103"/>
  <c r="M102"/>
  <c r="L101"/>
  <c r="G101"/>
  <c r="M100"/>
  <c r="M99"/>
  <c r="M98"/>
  <c r="L97"/>
  <c r="G97"/>
  <c r="M96"/>
  <c r="M95"/>
  <c r="M94"/>
  <c r="L93"/>
  <c r="G93"/>
  <c r="M92"/>
  <c r="M91"/>
  <c r="M90"/>
  <c r="L89"/>
  <c r="M89" s="1"/>
  <c r="G89"/>
  <c r="M88"/>
  <c r="M87"/>
  <c r="M86"/>
  <c r="L85"/>
  <c r="G85"/>
  <c r="M84"/>
  <c r="M83"/>
  <c r="M82"/>
  <c r="L81"/>
  <c r="G81"/>
  <c r="L79"/>
  <c r="G78"/>
  <c r="M76"/>
  <c r="M75"/>
  <c r="M74"/>
  <c r="L73"/>
  <c r="G73"/>
  <c r="M72"/>
  <c r="M71"/>
  <c r="M70"/>
  <c r="G69"/>
  <c r="L66"/>
  <c r="M64"/>
  <c r="M63"/>
  <c r="M62"/>
  <c r="L61"/>
  <c r="G61"/>
  <c r="M60"/>
  <c r="M59"/>
  <c r="M58"/>
  <c r="L57"/>
  <c r="G57"/>
  <c r="M56"/>
  <c r="M55"/>
  <c r="M54"/>
  <c r="L53"/>
  <c r="G53"/>
  <c r="M52"/>
  <c r="M51"/>
  <c r="M50"/>
  <c r="L49"/>
  <c r="G49"/>
  <c r="M48"/>
  <c r="M47"/>
  <c r="M46"/>
  <c r="L45"/>
  <c r="G45"/>
  <c r="M44"/>
  <c r="M43"/>
  <c r="M42"/>
  <c r="L41"/>
  <c r="G41"/>
  <c r="M40"/>
  <c r="M39"/>
  <c r="M38"/>
  <c r="L37"/>
  <c r="G37"/>
  <c r="M36"/>
  <c r="M35"/>
  <c r="M34"/>
  <c r="L33"/>
  <c r="G33"/>
  <c r="M32"/>
  <c r="M31"/>
  <c r="M30"/>
  <c r="G29"/>
  <c r="L27"/>
  <c r="L26"/>
  <c r="G26"/>
  <c r="M24"/>
  <c r="M23"/>
  <c r="M22"/>
  <c r="L21"/>
  <c r="G21"/>
  <c r="M20"/>
  <c r="M12" s="1"/>
  <c r="M19"/>
  <c r="M18"/>
  <c r="L17"/>
  <c r="G17"/>
  <c r="M16"/>
  <c r="M15"/>
  <c r="M14"/>
  <c r="L13"/>
  <c r="G13"/>
  <c r="L12"/>
  <c r="L11"/>
  <c r="L10"/>
  <c r="G238" i="3"/>
  <c r="G234"/>
  <c r="M233"/>
  <c r="M232"/>
  <c r="G230"/>
  <c r="G226"/>
  <c r="M225"/>
  <c r="M224"/>
  <c r="G222"/>
  <c r="M221"/>
  <c r="M220"/>
  <c r="M219"/>
  <c r="L218"/>
  <c r="G218"/>
  <c r="G215"/>
  <c r="M213"/>
  <c r="M212"/>
  <c r="G210"/>
  <c r="M209"/>
  <c r="M208"/>
  <c r="M207"/>
  <c r="G206"/>
  <c r="M205"/>
  <c r="G202"/>
  <c r="L201"/>
  <c r="G199"/>
  <c r="M197"/>
  <c r="M196"/>
  <c r="M195"/>
  <c r="L194"/>
  <c r="G194"/>
  <c r="M193"/>
  <c r="M192"/>
  <c r="G190"/>
  <c r="M189"/>
  <c r="M188"/>
  <c r="M187"/>
  <c r="L186"/>
  <c r="G186"/>
  <c r="M185"/>
  <c r="M184"/>
  <c r="G182"/>
  <c r="M181"/>
  <c r="M180"/>
  <c r="M179"/>
  <c r="L178"/>
  <c r="G178"/>
  <c r="G175"/>
  <c r="M173"/>
  <c r="M172"/>
  <c r="M171"/>
  <c r="L170"/>
  <c r="G170"/>
  <c r="G166"/>
  <c r="G163"/>
  <c r="M161"/>
  <c r="M160"/>
  <c r="M159"/>
  <c r="L158"/>
  <c r="G158"/>
  <c r="M157"/>
  <c r="M156"/>
  <c r="M155"/>
  <c r="L154"/>
  <c r="G154"/>
  <c r="M153"/>
  <c r="M152"/>
  <c r="M151"/>
  <c r="L150"/>
  <c r="G150"/>
  <c r="L149"/>
  <c r="L148"/>
  <c r="L147"/>
  <c r="G147"/>
  <c r="M145"/>
  <c r="M144"/>
  <c r="M143"/>
  <c r="L142"/>
  <c r="G142"/>
  <c r="M141"/>
  <c r="M140"/>
  <c r="M139"/>
  <c r="L138"/>
  <c r="G138"/>
  <c r="G134"/>
  <c r="G131"/>
  <c r="M129"/>
  <c r="M128"/>
  <c r="M127"/>
  <c r="L126"/>
  <c r="G126"/>
  <c r="M125"/>
  <c r="M124"/>
  <c r="M123"/>
  <c r="L122"/>
  <c r="G122"/>
  <c r="G118"/>
  <c r="G115"/>
  <c r="G110"/>
  <c r="M109"/>
  <c r="M108"/>
  <c r="M107"/>
  <c r="L106"/>
  <c r="G106"/>
  <c r="M105"/>
  <c r="M104"/>
  <c r="M103"/>
  <c r="L102"/>
  <c r="G102"/>
  <c r="M101"/>
  <c r="M100"/>
  <c r="M99"/>
  <c r="L98"/>
  <c r="G98"/>
  <c r="M97"/>
  <c r="M96"/>
  <c r="M95"/>
  <c r="L94"/>
  <c r="G94"/>
  <c r="M93"/>
  <c r="M92"/>
  <c r="M91"/>
  <c r="L90"/>
  <c r="G90"/>
  <c r="M89"/>
  <c r="M88"/>
  <c r="M87"/>
  <c r="L86"/>
  <c r="G86"/>
  <c r="G82"/>
  <c r="G79"/>
  <c r="M77"/>
  <c r="M76"/>
  <c r="M75"/>
  <c r="L74"/>
  <c r="G74"/>
  <c r="M73"/>
  <c r="M72"/>
  <c r="M71"/>
  <c r="G70"/>
  <c r="L69"/>
  <c r="L68"/>
  <c r="L67"/>
  <c r="M65"/>
  <c r="M64"/>
  <c r="M63"/>
  <c r="L62"/>
  <c r="G62"/>
  <c r="M61"/>
  <c r="M60"/>
  <c r="M59"/>
  <c r="L58"/>
  <c r="G58"/>
  <c r="M57"/>
  <c r="M56"/>
  <c r="M55"/>
  <c r="L54"/>
  <c r="G54"/>
  <c r="M53"/>
  <c r="M52"/>
  <c r="M51"/>
  <c r="L50"/>
  <c r="G50"/>
  <c r="M49"/>
  <c r="M48"/>
  <c r="M47"/>
  <c r="L46"/>
  <c r="G46"/>
  <c r="M45"/>
  <c r="M44"/>
  <c r="M43"/>
  <c r="L42"/>
  <c r="G42"/>
  <c r="M41"/>
  <c r="M40"/>
  <c r="M39"/>
  <c r="L38"/>
  <c r="G38"/>
  <c r="M37"/>
  <c r="M36"/>
  <c r="M35"/>
  <c r="L34"/>
  <c r="G34"/>
  <c r="M33"/>
  <c r="M32"/>
  <c r="M31"/>
  <c r="G30"/>
  <c r="L28"/>
  <c r="G27"/>
  <c r="M25"/>
  <c r="M24"/>
  <c r="M23"/>
  <c r="L22"/>
  <c r="G22"/>
  <c r="M21"/>
  <c r="M20"/>
  <c r="M19"/>
  <c r="L18"/>
  <c r="G18"/>
  <c r="M17"/>
  <c r="M16"/>
  <c r="M15"/>
  <c r="L14"/>
  <c r="G14"/>
  <c r="L13"/>
  <c r="L12"/>
  <c r="L11"/>
  <c r="G237" i="2"/>
  <c r="G233"/>
  <c r="N232"/>
  <c r="G229"/>
  <c r="G225"/>
  <c r="N224"/>
  <c r="G221"/>
  <c r="N220"/>
  <c r="N219"/>
  <c r="N218"/>
  <c r="O209"/>
  <c r="G217"/>
  <c r="G214"/>
  <c r="N211"/>
  <c r="G209"/>
  <c r="N207"/>
  <c r="G205"/>
  <c r="G201"/>
  <c r="G198"/>
  <c r="N196"/>
  <c r="N195"/>
  <c r="N194"/>
  <c r="G193"/>
  <c r="N192"/>
  <c r="N191"/>
  <c r="G189"/>
  <c r="N188"/>
  <c r="N187"/>
  <c r="G185"/>
  <c r="N184"/>
  <c r="N183"/>
  <c r="G181"/>
  <c r="N180"/>
  <c r="N179"/>
  <c r="N178"/>
  <c r="G177"/>
  <c r="G174"/>
  <c r="N172"/>
  <c r="N171"/>
  <c r="N170"/>
  <c r="G169"/>
  <c r="N168"/>
  <c r="N167"/>
  <c r="O157"/>
  <c r="G165"/>
  <c r="G162"/>
  <c r="N160"/>
  <c r="N159"/>
  <c r="N158"/>
  <c r="G157"/>
  <c r="N156"/>
  <c r="N155"/>
  <c r="N154"/>
  <c r="G153"/>
  <c r="N152"/>
  <c r="N151"/>
  <c r="N150"/>
  <c r="N146" s="1"/>
  <c r="G149"/>
  <c r="G146"/>
  <c r="N144"/>
  <c r="N143"/>
  <c r="N142"/>
  <c r="G141"/>
  <c r="N140"/>
  <c r="N139"/>
  <c r="N138"/>
  <c r="G137"/>
  <c r="N136"/>
  <c r="G133"/>
  <c r="G130"/>
  <c r="N128"/>
  <c r="N127"/>
  <c r="N126"/>
  <c r="G125"/>
  <c r="N124"/>
  <c r="N123"/>
  <c r="N122"/>
  <c r="G121"/>
  <c r="N120"/>
  <c r="G117"/>
  <c r="G114"/>
  <c r="N112"/>
  <c r="G109"/>
  <c r="N108"/>
  <c r="N107"/>
  <c r="N106"/>
  <c r="O105"/>
  <c r="G105"/>
  <c r="N104"/>
  <c r="N103"/>
  <c r="N102"/>
  <c r="G101"/>
  <c r="N100"/>
  <c r="N99"/>
  <c r="N98"/>
  <c r="G97"/>
  <c r="N96"/>
  <c r="N95"/>
  <c r="N94"/>
  <c r="G93"/>
  <c r="N92"/>
  <c r="N91"/>
  <c r="N90"/>
  <c r="G89"/>
  <c r="N88"/>
  <c r="N87"/>
  <c r="N86"/>
  <c r="G85"/>
  <c r="G81"/>
  <c r="G78"/>
  <c r="N76"/>
  <c r="N75"/>
  <c r="N74"/>
  <c r="G73"/>
  <c r="N72"/>
  <c r="O61"/>
  <c r="G69"/>
  <c r="N64"/>
  <c r="N63"/>
  <c r="N62"/>
  <c r="O57"/>
  <c r="G61"/>
  <c r="N60"/>
  <c r="N59"/>
  <c r="N58"/>
  <c r="O53"/>
  <c r="G57"/>
  <c r="N56"/>
  <c r="N55"/>
  <c r="N54"/>
  <c r="G53"/>
  <c r="N52"/>
  <c r="N51"/>
  <c r="N50"/>
  <c r="G49"/>
  <c r="N48"/>
  <c r="N47"/>
  <c r="N46"/>
  <c r="G45"/>
  <c r="N44"/>
  <c r="N43"/>
  <c r="N42"/>
  <c r="G41"/>
  <c r="N40"/>
  <c r="N39"/>
  <c r="N38"/>
  <c r="G37"/>
  <c r="N36"/>
  <c r="N35"/>
  <c r="N34"/>
  <c r="G33"/>
  <c r="N32"/>
  <c r="G29"/>
  <c r="G26"/>
  <c r="N24"/>
  <c r="N23"/>
  <c r="N22"/>
  <c r="G21"/>
  <c r="N20"/>
  <c r="N19"/>
  <c r="N18"/>
  <c r="G17"/>
  <c r="N16"/>
  <c r="N15"/>
  <c r="N14"/>
  <c r="G13"/>
  <c r="M231" i="7"/>
  <c r="M231" i="3"/>
  <c r="N231" i="2"/>
  <c r="M228" i="7"/>
  <c r="M227"/>
  <c r="N228" i="2"/>
  <c r="M224" i="7"/>
  <c r="M223"/>
  <c r="M222"/>
  <c r="N223" i="2"/>
  <c r="M211" i="7"/>
  <c r="N212" i="2"/>
  <c r="M208" i="7"/>
  <c r="M207"/>
  <c r="N208" i="2"/>
  <c r="M204" i="7"/>
  <c r="M203"/>
  <c r="N204" i="2"/>
  <c r="N203"/>
  <c r="M190" i="7"/>
  <c r="L190" i="3"/>
  <c r="N190" i="2"/>
  <c r="L181" i="7"/>
  <c r="L116" i="3"/>
  <c r="L115"/>
  <c r="M113"/>
  <c r="M112"/>
  <c r="N111" i="2"/>
  <c r="N71"/>
  <c r="N70"/>
  <c r="N30"/>
  <c r="N66" l="1"/>
  <c r="L6"/>
  <c r="M244" i="9"/>
  <c r="M243" s="1"/>
  <c r="Q9"/>
  <c r="R7" s="1"/>
  <c r="R268"/>
  <c r="R9" s="1"/>
  <c r="N21" i="2"/>
  <c r="N12"/>
  <c r="G113"/>
  <c r="L113" i="7"/>
  <c r="M105"/>
  <c r="M114"/>
  <c r="G173"/>
  <c r="N68" i="2"/>
  <c r="M67" i="7"/>
  <c r="N147" i="2"/>
  <c r="G197"/>
  <c r="N26"/>
  <c r="N97"/>
  <c r="L29" i="7"/>
  <c r="L25" s="1"/>
  <c r="O109" i="2"/>
  <c r="N132"/>
  <c r="N157"/>
  <c r="G161"/>
  <c r="G173"/>
  <c r="M147" i="7"/>
  <c r="G161"/>
  <c r="M175"/>
  <c r="G129" i="2"/>
  <c r="N121"/>
  <c r="N148"/>
  <c r="M11" i="7"/>
  <c r="N10" i="2"/>
  <c r="N175"/>
  <c r="N67"/>
  <c r="G9"/>
  <c r="N37"/>
  <c r="N53"/>
  <c r="G77"/>
  <c r="O125"/>
  <c r="O141"/>
  <c r="N176"/>
  <c r="G66" i="3"/>
  <c r="M210" i="7"/>
  <c r="N17" i="2"/>
  <c r="N11"/>
  <c r="G65"/>
  <c r="N85"/>
  <c r="N93"/>
  <c r="N101"/>
  <c r="G145"/>
  <c r="M115" i="7"/>
  <c r="M125"/>
  <c r="G197"/>
  <c r="L145"/>
  <c r="M162"/>
  <c r="G25" i="2"/>
  <c r="O73"/>
  <c r="G213"/>
  <c r="L9" i="7"/>
  <c r="G25"/>
  <c r="N33" i="2"/>
  <c r="N41"/>
  <c r="N49"/>
  <c r="N57"/>
  <c r="O193"/>
  <c r="N217"/>
  <c r="M191" i="3"/>
  <c r="M41" i="7"/>
  <c r="M57"/>
  <c r="M229" i="3"/>
  <c r="M217" s="1"/>
  <c r="M223"/>
  <c r="N229" i="2"/>
  <c r="M111" i="3"/>
  <c r="M227"/>
  <c r="N201" i="2"/>
  <c r="N181"/>
  <c r="M13" i="7"/>
  <c r="M68"/>
  <c r="M164"/>
  <c r="M37"/>
  <c r="M53"/>
  <c r="G113"/>
  <c r="M146"/>
  <c r="M73"/>
  <c r="G77"/>
  <c r="M121"/>
  <c r="M169"/>
  <c r="M148"/>
  <c r="G213"/>
  <c r="M130"/>
  <c r="G129"/>
  <c r="M184"/>
  <c r="M176" s="1"/>
  <c r="L28"/>
  <c r="M21"/>
  <c r="M185"/>
  <c r="M10"/>
  <c r="M141"/>
  <c r="M45"/>
  <c r="M61"/>
  <c r="L77"/>
  <c r="G145"/>
  <c r="G65"/>
  <c r="G9"/>
  <c r="L174"/>
  <c r="L189"/>
  <c r="M189" s="1"/>
  <c r="M174"/>
  <c r="L200"/>
  <c r="M206"/>
  <c r="M212"/>
  <c r="M200" s="1"/>
  <c r="L199"/>
  <c r="M226"/>
  <c r="M199"/>
  <c r="L176" i="3"/>
  <c r="G26"/>
  <c r="M11"/>
  <c r="M12"/>
  <c r="M147"/>
  <c r="M13"/>
  <c r="M186"/>
  <c r="L146"/>
  <c r="M149"/>
  <c r="M29"/>
  <c r="M69"/>
  <c r="M154"/>
  <c r="M122"/>
  <c r="L10"/>
  <c r="M90"/>
  <c r="M106"/>
  <c r="M34"/>
  <c r="M50"/>
  <c r="M94"/>
  <c r="G162"/>
  <c r="G130"/>
  <c r="G214"/>
  <c r="M74"/>
  <c r="M148"/>
  <c r="M158"/>
  <c r="G146"/>
  <c r="G78"/>
  <c r="G10"/>
  <c r="M86"/>
  <c r="M102"/>
  <c r="M170"/>
  <c r="G174"/>
  <c r="M27"/>
  <c r="G114"/>
  <c r="M150"/>
  <c r="M176"/>
  <c r="M28"/>
  <c r="M67"/>
  <c r="M177"/>
  <c r="M201"/>
  <c r="M68"/>
  <c r="G198"/>
  <c r="L206"/>
  <c r="M206" s="1"/>
  <c r="M183"/>
  <c r="M119"/>
  <c r="M115" s="1"/>
  <c r="M83"/>
  <c r="M79" s="1"/>
  <c r="M120"/>
  <c r="M116" s="1"/>
  <c r="L230"/>
  <c r="M230" s="1"/>
  <c r="L216"/>
  <c r="L226"/>
  <c r="M169"/>
  <c r="M165" s="1"/>
  <c r="M168"/>
  <c r="M164" s="1"/>
  <c r="M84"/>
  <c r="M80" s="1"/>
  <c r="N230" i="2"/>
  <c r="N225"/>
  <c r="N205"/>
  <c r="N221"/>
  <c r="N210"/>
  <c r="N182"/>
  <c r="N202"/>
  <c r="N222"/>
  <c r="N206"/>
  <c r="N227"/>
  <c r="N215" s="1"/>
  <c r="N110"/>
  <c r="N31"/>
  <c r="N27" s="1"/>
  <c r="N189"/>
  <c r="M22" i="3"/>
  <c r="M38"/>
  <c r="M54"/>
  <c r="M126"/>
  <c r="M190"/>
  <c r="M93" i="7"/>
  <c r="M109"/>
  <c r="L115"/>
  <c r="L129"/>
  <c r="M149"/>
  <c r="M167"/>
  <c r="M163" s="1"/>
  <c r="N137" i="2"/>
  <c r="L80" i="3"/>
  <c r="L215" i="7"/>
  <c r="M78"/>
  <c r="M116"/>
  <c r="M131"/>
  <c r="N28" i="2"/>
  <c r="N177"/>
  <c r="L68" i="7"/>
  <c r="M79"/>
  <c r="M132"/>
  <c r="L175"/>
  <c r="N199" i="2"/>
  <c r="N226"/>
  <c r="M18" i="3"/>
  <c r="L29"/>
  <c r="M26" i="7"/>
  <c r="M80"/>
  <c r="N163" i="2"/>
  <c r="N200"/>
  <c r="M27" i="7"/>
  <c r="L116"/>
  <c r="M137"/>
  <c r="M215"/>
  <c r="N73" i="2"/>
  <c r="N153"/>
  <c r="N164"/>
  <c r="N193"/>
  <c r="M14" i="3"/>
  <c r="M46"/>
  <c r="M62"/>
  <c r="M28" i="7"/>
  <c r="M85"/>
  <c r="M101"/>
  <c r="L132"/>
  <c r="M157"/>
  <c r="L216"/>
  <c r="L225"/>
  <c r="M225" s="1"/>
  <c r="O169" i="2"/>
  <c r="N209"/>
  <c r="L70" i="3"/>
  <c r="L66" s="1"/>
  <c r="M142"/>
  <c r="L177"/>
  <c r="L215"/>
  <c r="L80" i="7"/>
  <c r="L114"/>
  <c r="M117"/>
  <c r="M181"/>
  <c r="N13" i="2"/>
  <c r="N45"/>
  <c r="N89"/>
  <c r="N105"/>
  <c r="N125"/>
  <c r="N169"/>
  <c r="N216"/>
  <c r="M98" i="3"/>
  <c r="M17" i="7"/>
  <c r="M33"/>
  <c r="M49"/>
  <c r="L130"/>
  <c r="L165"/>
  <c r="L161" s="1"/>
  <c r="L176"/>
  <c r="M217"/>
  <c r="N80" i="2"/>
  <c r="N116"/>
  <c r="N149"/>
  <c r="N145" s="1"/>
  <c r="M42" i="3"/>
  <c r="M58"/>
  <c r="M178"/>
  <c r="M194"/>
  <c r="M218"/>
  <c r="L69" i="7"/>
  <c r="L65" s="1"/>
  <c r="L78"/>
  <c r="M81"/>
  <c r="M97"/>
  <c r="M153"/>
  <c r="L221"/>
  <c r="N61" i="2"/>
  <c r="N141"/>
  <c r="L30" i="3"/>
  <c r="L26" s="1"/>
  <c r="L118"/>
  <c r="L114" s="1"/>
  <c r="M138"/>
  <c r="L222"/>
  <c r="L67" i="7"/>
  <c r="M66"/>
  <c r="M177"/>
  <c r="M193"/>
  <c r="M216"/>
  <c r="M9" l="1"/>
  <c r="M29"/>
  <c r="M25" s="1"/>
  <c r="N29" i="2"/>
  <c r="N25" s="1"/>
  <c r="K4" i="7"/>
  <c r="J4"/>
  <c r="L205"/>
  <c r="M205" s="1"/>
  <c r="L217" i="3"/>
  <c r="L209" i="7"/>
  <c r="M209" s="1"/>
  <c r="J3" i="2"/>
  <c r="J5" s="1"/>
  <c r="N9"/>
  <c r="K3"/>
  <c r="K5" s="1"/>
  <c r="N69"/>
  <c r="N65" s="1"/>
  <c r="M215" i="3"/>
  <c r="I4" i="7"/>
  <c r="O11" s="1"/>
  <c r="M113"/>
  <c r="M175" i="3"/>
  <c r="G6" i="2"/>
  <c r="G3" s="1"/>
  <c r="L132" i="3"/>
  <c r="M136"/>
  <c r="M132" s="1"/>
  <c r="L210"/>
  <c r="M210" s="1"/>
  <c r="L117"/>
  <c r="M121"/>
  <c r="M117" s="1"/>
  <c r="L110"/>
  <c r="M110" s="1"/>
  <c r="N198" i="2"/>
  <c r="N214"/>
  <c r="M8" i="7"/>
  <c r="G6"/>
  <c r="G4" s="1"/>
  <c r="H4"/>
  <c r="M145"/>
  <c r="L198"/>
  <c r="L133" i="3"/>
  <c r="M137"/>
  <c r="M133" s="1"/>
  <c r="L173" i="7"/>
  <c r="M202"/>
  <c r="M198" s="1"/>
  <c r="L201"/>
  <c r="M201" s="1"/>
  <c r="M173"/>
  <c r="M133"/>
  <c r="M129" s="1"/>
  <c r="L7"/>
  <c r="M7" s="1"/>
  <c r="N10" s="1"/>
  <c r="V19" i="9" s="1"/>
  <c r="V20" s="1"/>
  <c r="V21" s="1"/>
  <c r="I4" i="3"/>
  <c r="G7"/>
  <c r="G4" s="1"/>
  <c r="K4"/>
  <c r="M146"/>
  <c r="L175"/>
  <c r="J4"/>
  <c r="L79"/>
  <c r="L82"/>
  <c r="L78" s="1"/>
  <c r="M10"/>
  <c r="L182"/>
  <c r="L174" s="1"/>
  <c r="M135"/>
  <c r="M131" s="1"/>
  <c r="L131"/>
  <c r="L134"/>
  <c r="L214"/>
  <c r="L164"/>
  <c r="L165"/>
  <c r="M30"/>
  <c r="M26" s="1"/>
  <c r="N135" i="2"/>
  <c r="N131" s="1"/>
  <c r="N134"/>
  <c r="N130" s="1"/>
  <c r="N166"/>
  <c r="N162" s="1"/>
  <c r="N119"/>
  <c r="N115" s="1"/>
  <c r="N118"/>
  <c r="N114" s="1"/>
  <c r="N109"/>
  <c r="N83"/>
  <c r="N79" s="1"/>
  <c r="N82"/>
  <c r="N78" s="1"/>
  <c r="N213"/>
  <c r="O214" s="1"/>
  <c r="N8"/>
  <c r="M221" i="7"/>
  <c r="M77"/>
  <c r="H3" i="2"/>
  <c r="H5" s="1"/>
  <c r="M222" i="3"/>
  <c r="M165" i="7"/>
  <c r="M161" s="1"/>
  <c r="M70" i="3"/>
  <c r="M66" s="1"/>
  <c r="I3" i="2"/>
  <c r="I5" s="1"/>
  <c r="N197"/>
  <c r="M69" i="7"/>
  <c r="M65" s="1"/>
  <c r="M118" i="3"/>
  <c r="M114" s="1"/>
  <c r="M211" l="1"/>
  <c r="N133" i="2"/>
  <c r="N129" s="1"/>
  <c r="N7"/>
  <c r="P8" s="1"/>
  <c r="M197" i="7"/>
  <c r="M204" i="3"/>
  <c r="M200" s="1"/>
  <c r="L197" i="7"/>
  <c r="M230"/>
  <c r="M214" s="1"/>
  <c r="L229"/>
  <c r="L214"/>
  <c r="L6" s="1"/>
  <c r="M6" s="1"/>
  <c r="M85" i="3"/>
  <c r="M81" s="1"/>
  <c r="M9" s="1"/>
  <c r="L81"/>
  <c r="M82"/>
  <c r="M78" s="1"/>
  <c r="M182"/>
  <c r="M174" s="1"/>
  <c r="L130"/>
  <c r="M134"/>
  <c r="M130" s="1"/>
  <c r="N81" i="2"/>
  <c r="N77" s="1"/>
  <c r="N165"/>
  <c r="N161" s="1"/>
  <c r="N117"/>
  <c r="N113" s="1"/>
  <c r="L200" i="3" l="1"/>
  <c r="L8" s="1"/>
  <c r="M229" i="7"/>
  <c r="M213" s="1"/>
  <c r="L213"/>
  <c r="L4" s="1"/>
  <c r="O9" s="1"/>
  <c r="M4" l="1"/>
  <c r="L199" i="3"/>
  <c r="M203"/>
  <c r="M199" s="1"/>
  <c r="L202"/>
  <c r="L198" l="1"/>
  <c r="M202"/>
  <c r="M198" s="1"/>
  <c r="J9" i="9"/>
  <c r="I237"/>
  <c r="I236"/>
  <c r="I235" l="1"/>
  <c r="I220" s="1"/>
  <c r="I9" s="1"/>
  <c r="H8" s="1"/>
  <c r="N186" i="2" l="1"/>
  <c r="N174" s="1"/>
  <c r="N6" s="1"/>
  <c r="N185" l="1"/>
  <c r="N173" s="1"/>
  <c r="L3"/>
  <c r="N3" s="1"/>
  <c r="L5" l="1"/>
  <c r="N5"/>
  <c r="M200" i="9"/>
  <c r="M199" s="1"/>
  <c r="M9" s="1"/>
  <c r="N7" s="1"/>
  <c r="N199"/>
  <c r="N9" s="1"/>
  <c r="L167" i="3" l="1"/>
  <c r="L163" s="1"/>
  <c r="L7" s="1"/>
  <c r="M7" s="1"/>
  <c r="L166" l="1"/>
  <c r="M166" s="1"/>
  <c r="M162" s="1"/>
  <c r="M167"/>
  <c r="M163" s="1"/>
  <c r="L162" l="1"/>
  <c r="L4" s="1"/>
  <c r="Q4" s="1"/>
  <c r="M228"/>
  <c r="M216" s="1"/>
  <c r="M8"/>
  <c r="H4"/>
  <c r="M226"/>
  <c r="M214" s="1"/>
  <c r="O215" s="1"/>
  <c r="O221" s="1"/>
  <c r="M4" l="1"/>
</calcChain>
</file>

<file path=xl/sharedStrings.xml><?xml version="1.0" encoding="utf-8"?>
<sst xmlns="http://schemas.openxmlformats.org/spreadsheetml/2006/main" count="1300" uniqueCount="483">
  <si>
    <t>Program</t>
  </si>
  <si>
    <t>Të hyrat vetanake</t>
  </si>
  <si>
    <t>Total</t>
  </si>
  <si>
    <t>Zyra e Kryetarit</t>
  </si>
  <si>
    <t>Administrata dhe personeli</t>
  </si>
  <si>
    <t>Administrata</t>
  </si>
  <si>
    <t>Shërbimet publike, mbrojtja civile, emergjenca</t>
  </si>
  <si>
    <t xml:space="preserve">Infrastruktura rrugore </t>
  </si>
  <si>
    <t>Zyra komunale për komunitete dhe kthim</t>
  </si>
  <si>
    <t>Bujqësia, Pylltaria dhe Zhvillimi rural</t>
  </si>
  <si>
    <t>480</t>
  </si>
  <si>
    <t>Zhvillimi ekonomik</t>
  </si>
  <si>
    <t xml:space="preserve">Planifikimi I zhvillimit ekonomik </t>
  </si>
  <si>
    <t xml:space="preserve">Planifikimi urban dhe inspeksioni </t>
  </si>
  <si>
    <t xml:space="preserve">Shëndetësia dhe mirëqenia sociale </t>
  </si>
  <si>
    <t>Shërbimet e shëndetësisë primare</t>
  </si>
  <si>
    <t>Kultura, rinia dhe sportet</t>
  </si>
  <si>
    <t xml:space="preserve">Shërbimet kulturore </t>
  </si>
  <si>
    <t xml:space="preserve">Përkrahja e rinisë </t>
  </si>
  <si>
    <t xml:space="preserve">Sporti dhe rekreacioni </t>
  </si>
  <si>
    <t xml:space="preserve">Arsimi dhe shkenca </t>
  </si>
  <si>
    <t>Arsimi fillor</t>
  </si>
  <si>
    <t xml:space="preserve">Arsimi I mesëm </t>
  </si>
  <si>
    <r>
      <t>3.2</t>
    </r>
    <r>
      <rPr>
        <b/>
        <sz val="11"/>
        <color indexed="8"/>
        <rFont val="Book Antiqua"/>
        <family val="1"/>
      </rPr>
      <t xml:space="preserve"> Tendenca e të hyrave komunale dhe parashikimi afat-mesëm 2021-2023</t>
    </r>
  </si>
  <si>
    <t>Komuna e Istogut</t>
  </si>
  <si>
    <t>Grantet dhe THVK -2014</t>
  </si>
  <si>
    <t>Grantet dhe THVK -2015</t>
  </si>
  <si>
    <t>Grantet dhe THVK -2016</t>
  </si>
  <si>
    <t xml:space="preserve"> Grantet dhe THVK -2017 </t>
  </si>
  <si>
    <t xml:space="preserve"> Grantet dhe THVK -2018 </t>
  </si>
  <si>
    <t>THVK -2019</t>
  </si>
  <si>
    <t xml:space="preserve"> THVK -2020</t>
  </si>
  <si>
    <t xml:space="preserve"> THVK -2021</t>
  </si>
  <si>
    <t xml:space="preserve"> THVK -2022</t>
  </si>
  <si>
    <t xml:space="preserve"> THVK -2023</t>
  </si>
  <si>
    <t xml:space="preserve">Taksa certifikatat e lindjes </t>
  </si>
  <si>
    <t xml:space="preserve">Taksa certifikatat e kurorëzimit </t>
  </si>
  <si>
    <t xml:space="preserve">taksat certifikatat e vdekjes </t>
  </si>
  <si>
    <t xml:space="preserve">taksa certifikata tjera ofiqarie </t>
  </si>
  <si>
    <t>taksa për verifikim të dokumentacionit të ndryshëm</t>
  </si>
  <si>
    <t>taksa administrative për fletëkërkesë</t>
  </si>
  <si>
    <t>taksa për pjesëmarrje në tender</t>
  </si>
  <si>
    <t xml:space="preserve">                   -   </t>
  </si>
  <si>
    <t xml:space="preserve">               -   </t>
  </si>
  <si>
    <t xml:space="preserve">                 -   </t>
  </si>
  <si>
    <t>Shitja e mallrave</t>
  </si>
  <si>
    <t>Denimet e regjistrimit me vonese</t>
  </si>
  <si>
    <t xml:space="preserve">Regjistrimi I martesave dhe lindjeve qe ndodhin jasht R.Se Kosoves </t>
  </si>
  <si>
    <t>TOTAL DREJTORATI PER ADMINISTRATË DHE PERSONEL</t>
  </si>
  <si>
    <t xml:space="preserve">taksa komunale për leje ndërtimi </t>
  </si>
  <si>
    <t>nderrimi dhe destinimi i tokes</t>
  </si>
  <si>
    <t>taksa komunale per leje mjedisore</t>
  </si>
  <si>
    <t>shfrytëzimi i pronës publike</t>
  </si>
  <si>
    <t>Inspektimi .aktiv në teren, që bëjnë matjen e vendit</t>
  </si>
  <si>
    <t>TOTAL DREJTORIA PËR URBANIZEM KADASTER DHE MBROJTJE TË MJEDISIT</t>
  </si>
  <si>
    <t>tatimi në pronë</t>
  </si>
  <si>
    <t>Tatimi nëtokë dhe mbledhja e borxheve</t>
  </si>
  <si>
    <t xml:space="preserve">taksa administrative për fletëkërkesë </t>
  </si>
  <si>
    <t xml:space="preserve">qiraja nga objektet publike </t>
  </si>
  <si>
    <t>tax regjistrim i automjeteve</t>
  </si>
  <si>
    <t>TOTAL DREJTORIA PËR BUXHET DHE FINANCA</t>
  </si>
  <si>
    <t>licenca shitje në rrugë, kioske &amp; shërbim</t>
  </si>
  <si>
    <t>licencë shërbime  profesionale</t>
  </si>
  <si>
    <t>licencë për lojëra</t>
  </si>
  <si>
    <t>licencë për dyqane të mëdhaja</t>
  </si>
  <si>
    <t>licencë shitje me pakicë, naftë dhe derivate</t>
  </si>
  <si>
    <t>shërbime të pijeve alkoolike</t>
  </si>
  <si>
    <t xml:space="preserve">licencë objekteve hoteliere </t>
  </si>
  <si>
    <t xml:space="preserve">licenca tjera për afarizëm </t>
  </si>
  <si>
    <t>licenca aktive individuale&amp;të lira</t>
  </si>
  <si>
    <t>Ngarkesa vjetore per afarizem(borxhet e viteve 2005-2012_</t>
  </si>
  <si>
    <t>Ngarkesa vjetore per lejimin e perdorimit te pijeve alkoolike-</t>
  </si>
  <si>
    <t xml:space="preserve">Ngarkesa vjetore per zgjatjen e orarit te punes per subjekte afariste- </t>
  </si>
  <si>
    <t>TOTAL DREJTORIA PËR EKONOMI DHE ZHVILLIM</t>
  </si>
  <si>
    <t>Licenca tjera per Afarizem</t>
  </si>
  <si>
    <t>Nderrimi dhe destinimi I Tokes bujqesore</t>
  </si>
  <si>
    <t>Inspektimi Veterinar mbrenda vendit</t>
  </si>
  <si>
    <t>Taksa per dhenjen e lejeve per prerje te pyjeve private</t>
  </si>
  <si>
    <t>Qeraja per toka bujqesore ne pronesi te Komunes</t>
  </si>
  <si>
    <t>TOTAL DREJTORIA PËR BUJQËSI, HIDROEKONOMI DHE PYLLTARI</t>
  </si>
  <si>
    <t>participim nga arsimi  parafillor - qerdhet</t>
  </si>
  <si>
    <t>participim nga arsimi  fillor</t>
  </si>
  <si>
    <t>participim  nga arsimi  i mesem</t>
  </si>
  <si>
    <t>TOTAL DREJTORIA PËR ARSIM, KULTURË, RINI DHE SPORT</t>
  </si>
  <si>
    <t>Taksa administrative per flete kerkese</t>
  </si>
  <si>
    <t>Dhenja e qertifikatave per ekskumimin e kufomave</t>
  </si>
  <si>
    <t xml:space="preserve">Qertifikata qe nuk I eshte hequr zotesia,qertifikata per shlyerje dhe marrje te nenshtetsise </t>
  </si>
  <si>
    <t>participim nga shëndetësia</t>
  </si>
  <si>
    <t>TOTAL DREJTORIA PËR SHENDETËSI DHE MIRËQENIE SOCIALE</t>
  </si>
  <si>
    <t>leje tjera për afarizëm-taksi dhe autobus</t>
  </si>
  <si>
    <t>Leje per demtim te infrasteruktures</t>
  </si>
  <si>
    <t>TOTAL DREJTORIA PER SHËRBIME PUBLIKE,MBROJTJE DHE SHPETIM</t>
  </si>
  <si>
    <t>TOTAL DREJTORIA E INSPEKTORATIT</t>
  </si>
  <si>
    <t xml:space="preserve">TE HYRAT NE F.B. fondi 21 </t>
  </si>
  <si>
    <t>Gjobat e trafikut (Policia)</t>
  </si>
  <si>
    <t>Agjencioni I pyjeve te Kosoves</t>
  </si>
  <si>
    <t>Gjobat e trafikut (Gjykatat)</t>
  </si>
  <si>
    <t>DONACIONET(FONDI 67)</t>
  </si>
  <si>
    <t>DONACIONET(FONDI 41)</t>
  </si>
  <si>
    <t>TOTAL PLANIFIKIMIT I TE HV</t>
  </si>
  <si>
    <t>Procesi   buxhetor për vitin 2021-2023</t>
  </si>
  <si>
    <t>Kod.</t>
  </si>
  <si>
    <t>Komuna</t>
  </si>
  <si>
    <t>Kod.i programit/nenprogramit</t>
  </si>
  <si>
    <t>Nën-program</t>
  </si>
  <si>
    <t>Përshkrimi</t>
  </si>
  <si>
    <t>Pagat dhe mëditjet</t>
  </si>
  <si>
    <t>Mallrat dhe shërbimet</t>
  </si>
  <si>
    <t>Shpenzimet komunale</t>
  </si>
  <si>
    <t>Subvencionet dhe transferet</t>
  </si>
  <si>
    <t>Shpenzimet kapitale</t>
  </si>
  <si>
    <t xml:space="preserve">TOTAL SHPENZIMET </t>
  </si>
  <si>
    <t xml:space="preserve">Grantet Qeveritare </t>
  </si>
  <si>
    <t>Financimi i jashtëm</t>
  </si>
  <si>
    <t>1.1.1</t>
  </si>
  <si>
    <t>1.1.2</t>
  </si>
  <si>
    <t xml:space="preserve">Auditimi I brendshëm </t>
  </si>
  <si>
    <t xml:space="preserve">Zyra e Kuvendit Komunal </t>
  </si>
  <si>
    <t>1.3.1</t>
  </si>
  <si>
    <t>1.3.2</t>
  </si>
  <si>
    <t>Burimet njerëzore</t>
  </si>
  <si>
    <t>1.3.3.</t>
  </si>
  <si>
    <t xml:space="preserve">Çështjet ligjore </t>
  </si>
  <si>
    <t>1.3.4</t>
  </si>
  <si>
    <t xml:space="preserve">Regjistrimi civil </t>
  </si>
  <si>
    <t>1.3.5</t>
  </si>
  <si>
    <t>Komunikimi</t>
  </si>
  <si>
    <t>1.3.6</t>
  </si>
  <si>
    <t xml:space="preserve">Çështjet gjinore </t>
  </si>
  <si>
    <t>1.3.7</t>
  </si>
  <si>
    <t xml:space="preserve">Integrimet Evropiane </t>
  </si>
  <si>
    <t xml:space="preserve">Inspektimet </t>
  </si>
  <si>
    <t>Prokurimi</t>
  </si>
  <si>
    <t>Buxheti dhe financat</t>
  </si>
  <si>
    <t>1.6.1</t>
  </si>
  <si>
    <t xml:space="preserve">Buxhetimi </t>
  </si>
  <si>
    <t>1.6.2</t>
  </si>
  <si>
    <t xml:space="preserve">Administrimi dhe mbledhja e tatimit në pronë </t>
  </si>
  <si>
    <t>1.7.1</t>
  </si>
  <si>
    <t>1.7.2</t>
  </si>
  <si>
    <t>Menaxhimi i mbeturinave</t>
  </si>
  <si>
    <t>1.7.3</t>
  </si>
  <si>
    <t>Menaxhimi I ujit</t>
  </si>
  <si>
    <t>1.7.4</t>
  </si>
  <si>
    <t xml:space="preserve">Ngrohja qendrore </t>
  </si>
  <si>
    <t>1.7.5</t>
  </si>
  <si>
    <t xml:space="preserve">Infrastruktura publike </t>
  </si>
  <si>
    <t>1.7.6</t>
  </si>
  <si>
    <t>Zjarrëfikësit dhe inspektimet</t>
  </si>
  <si>
    <t>1.7.7</t>
  </si>
  <si>
    <t xml:space="preserve">Menaxhimi I katastrofave natyrore </t>
  </si>
  <si>
    <t>1.9.1</t>
  </si>
  <si>
    <t>Bujqësia</t>
  </si>
  <si>
    <t>1.9.2</t>
  </si>
  <si>
    <t>Zhvillimi dhe inspektimi bujqësor</t>
  </si>
  <si>
    <t>1.9.3</t>
  </si>
  <si>
    <t xml:space="preserve">Pylltaria dhe inspeksioni </t>
  </si>
  <si>
    <t>1.10</t>
  </si>
  <si>
    <t>1.10.1</t>
  </si>
  <si>
    <t>1.10.2</t>
  </si>
  <si>
    <t xml:space="preserve">Turizmi </t>
  </si>
  <si>
    <t>1.10.3</t>
  </si>
  <si>
    <t xml:space="preserve">Licencimi </t>
  </si>
  <si>
    <t>Kadastra dhe gjeodezia</t>
  </si>
  <si>
    <t>1.11.1</t>
  </si>
  <si>
    <t xml:space="preserve">Shërbimet kadastrale </t>
  </si>
  <si>
    <t>1.11.2</t>
  </si>
  <si>
    <t xml:space="preserve">Shërbimet e gjeodezisë </t>
  </si>
  <si>
    <t>1.11.3</t>
  </si>
  <si>
    <t>Planifikimi urban dhe mjedisi</t>
  </si>
  <si>
    <t>1.14.1</t>
  </si>
  <si>
    <t>1.14.2</t>
  </si>
  <si>
    <t xml:space="preserve">Planifikimi mjedisor dhe inspeksioni </t>
  </si>
  <si>
    <t>1.15.1</t>
  </si>
  <si>
    <t xml:space="preserve">Administrata </t>
  </si>
  <si>
    <t>1.15.2</t>
  </si>
  <si>
    <t>1.15.3</t>
  </si>
  <si>
    <t>Shërbimet sociale</t>
  </si>
  <si>
    <t>1.15.4</t>
  </si>
  <si>
    <t>Shërbimet rezidenciale</t>
  </si>
  <si>
    <t>=</t>
  </si>
  <si>
    <t xml:space="preserve">Pagesat për performancë në shërbimet shëndetësore </t>
  </si>
  <si>
    <t>1.17.1</t>
  </si>
  <si>
    <t>1.17.2</t>
  </si>
  <si>
    <t>1.17.3</t>
  </si>
  <si>
    <t>1.18.1</t>
  </si>
  <si>
    <t>1.18.2</t>
  </si>
  <si>
    <t xml:space="preserve">Arsimi parashkollor dhe qerdhet </t>
  </si>
  <si>
    <t>1.18.3</t>
  </si>
  <si>
    <t>1.18.4</t>
  </si>
  <si>
    <t>1.18.5</t>
  </si>
  <si>
    <t>Inspektoriati arsimor</t>
  </si>
  <si>
    <t>THV</t>
  </si>
  <si>
    <t>Stafi 2023</t>
  </si>
  <si>
    <t>Stafi 2022</t>
  </si>
  <si>
    <t>Stafi 2021</t>
  </si>
  <si>
    <t>KOMUNA ISTOG</t>
  </si>
  <si>
    <t>TOTALI</t>
  </si>
  <si>
    <t>huamarrja</t>
  </si>
  <si>
    <t>QB 3/2021 per Komunat -KABK 2021-2023</t>
  </si>
  <si>
    <t>Punimi I një garazhe -"M.Frasheri"-Gurrakoc</t>
  </si>
  <si>
    <t>Pajisja e punët. Automek./ mjete-M.Frasheri-Gurrakoc</t>
  </si>
  <si>
    <t>Ndërtimi I rrethojës së  shmt"M.Frashëri"-Gurrakoc</t>
  </si>
  <si>
    <t>Rregullimi-Ngrohje qendrore "M. Frashëri"Gurrakoc</t>
  </si>
  <si>
    <t>Pajisja e kabinetit-Infermerise "M. Frashëri"Gurrakoc</t>
  </si>
  <si>
    <t>Ndertimi I aneks-objektit në "M. Frashëri"Gurrakoc</t>
  </si>
  <si>
    <t>Renovimi I nyjeve sanitare-gj."H.Zeka"</t>
  </si>
  <si>
    <t>Renovimi I dyshemeve ne Gjimnazin "Haxhi Zeka"</t>
  </si>
  <si>
    <t>Mbjellja e fidaneve dekorative dhe të tjera në Inst.shk.</t>
  </si>
  <si>
    <t xml:space="preserve">Ndërtimi i rrethos obj.shkollor  shf “Tre Dëshmorët" </t>
  </si>
  <si>
    <t>Rregullimi I infrastruk.+rretho-Trepça, N.Mjeda</t>
  </si>
  <si>
    <t>Rregullimi I infrastruk.+pol.sport.+rekuizita.Fan Noli</t>
  </si>
  <si>
    <t xml:space="preserve">Asfaltimi i polig. sportive shf.Muzhevinë+Dubravë                 </t>
  </si>
  <si>
    <t>Ndertimi i  salles se sportit  Shfmu "Trepça"Banjë</t>
  </si>
  <si>
    <t>Ndertimi i  salles se sportit  Shfmu "Mithat Frashëri"</t>
  </si>
  <si>
    <t>Ndertimi i  salles se sportit  Shfmu -A.Rrustemi,Zallq</t>
  </si>
  <si>
    <t>Ndertimi i  salles se sportit  Shfmu-N.Mjeda,Rakosh</t>
  </si>
  <si>
    <t>Ndërrimi  dyer, dritare,izolimi, fasad. 2 shk.Mehmet Ak</t>
  </si>
  <si>
    <t>Ndërtimi I depove te druve / 3 Institucione shk.K.Istog</t>
  </si>
  <si>
    <t>Ndërtimi I këndeve për lexim-13 shkolla</t>
  </si>
  <si>
    <t xml:space="preserve">Ndërrimi I dyerëve e dritareve  obj.shk."H.Zajmi" </t>
  </si>
  <si>
    <t>Ndërtimi  shkallëve emergj.N.Mjeda+M.Camaj</t>
  </si>
  <si>
    <t xml:space="preserve">Pajisja me mjete teknologjike për Instituc.shkollore </t>
  </si>
  <si>
    <t>Pajisje kab.fiz,kimi,biol.hist,gjeo.muz-Inst. shk. K.Istog</t>
  </si>
  <si>
    <t>Instalimi i kamerave,Instituc.shkollore-Komuna,Istog</t>
  </si>
  <si>
    <t>Instalimi I ngrohjes qendrore- shf+mu"Martin Camaj"</t>
  </si>
  <si>
    <t>Ndërtimi i shetitorës dhe fontanës në Shfmu"Trepça"në Banje</t>
  </si>
  <si>
    <t>Renovimi I objektit shkollor dhe infrastruktures "Martin Camaj" ne Llukafc</t>
  </si>
  <si>
    <t>Renovimi I objekteve shkollore dhe infrastruktura F.Noli ne Dobrushe</t>
  </si>
  <si>
    <t>Digjitalizimi I klaseve ne shkolla</t>
  </si>
  <si>
    <t>Renovimi I nyeve sanitare ne institucionet shkollore</t>
  </si>
  <si>
    <t>Ndërrimi I kaldasë/ngrohjes qendrore G.Ynë</t>
  </si>
  <si>
    <t>Renovimi i kulmit- P.Ardhmërisë</t>
  </si>
  <si>
    <t>Renovimi i objektit+anex+rrethoja-"L.Jetës"Vrellë</t>
  </si>
  <si>
    <t xml:space="preserve">Pajisja me mjete të sallave ed.fizike të 3 qerdheve </t>
  </si>
  <si>
    <t>Pajisja me libra- mjete te bibliotekës IEAP-Kom.Istog</t>
  </si>
  <si>
    <t>Pajisja me rekuizita e IEAP-kopshteve-K.Istogut</t>
  </si>
  <si>
    <t>Izolimi I objektit  të kopshtit -P.Ardhmërisë</t>
  </si>
  <si>
    <t>Rregullimi I ngrohjes qendrore  në kopshtet L.Jetës-A.Jonë</t>
  </si>
  <si>
    <t>Arsimi Parafillor</t>
  </si>
  <si>
    <t>Drejtorati I Arsimit</t>
  </si>
  <si>
    <t>Istog</t>
  </si>
  <si>
    <t>Ndërtimi i qendrës rinore në Uçë.</t>
  </si>
  <si>
    <t>Ndertimi I stazes se skijimit nga Bajshja ne Livadhe te Istogut</t>
  </si>
  <si>
    <t>Paisja e shkollave me rekuizita sportive</t>
  </si>
  <si>
    <t xml:space="preserve">Rregullimi I poligonit sportiv me bare sintetik ne Saradran </t>
  </si>
  <si>
    <t>Rregullimi dhe rrethimi i poligonit sportiv  ne Lluga</t>
  </si>
  <si>
    <t xml:space="preserve">Rregullimi dhe rrethimi i poligonit sportiv  ne Kaliqan </t>
  </si>
  <si>
    <t>Rregullimi i poligonit sportiv me tartam ne Zallq</t>
  </si>
  <si>
    <t xml:space="preserve">Rregullimi i poligonit sportiv me Tartam  ne Uqe </t>
  </si>
  <si>
    <t xml:space="preserve">Mirembajtja e infrastruktures sportive </t>
  </si>
  <si>
    <t xml:space="preserve">Paisja e shkollave me porta futbolli </t>
  </si>
  <si>
    <t>Ndertimi I rrethojes ne poligonin sportiv ne Gurrakoc dhe Prigode</t>
  </si>
  <si>
    <t>Mirembajtja e stadiumit te futbollit ne Istog</t>
  </si>
  <si>
    <t xml:space="preserve">Ndertimi I objektit te teshtoreve ne stadium e futbollit "Demush Mavraj" faza e dyte </t>
  </si>
  <si>
    <t>Hapja e shtegut rekreativ te burimi I Istogut.</t>
  </si>
  <si>
    <t xml:space="preserve">Ndertimi I kendeve te lojrave ne zonat urbane </t>
  </si>
  <si>
    <t xml:space="preserve">Ndertimi I qendres rinore ne fshatin Uqe </t>
  </si>
  <si>
    <t>Ndertimi I qendres rinore ne fshatin Vrellë</t>
  </si>
  <si>
    <t>Ndërtimi i shtëpisë së Kulturës në Gurrakoc</t>
  </si>
  <si>
    <t xml:space="preserve">Botimi I librit me poezi </t>
  </si>
  <si>
    <t>Inventarizimi i muzeut të qytetit tek memoriali "Ibrahim Rugova"</t>
  </si>
  <si>
    <t>Renovimi dhe mirembajtja e objektit</t>
  </si>
  <si>
    <t>Shërbimet  Rezidenciale</t>
  </si>
  <si>
    <t>Shërbimet  Socile</t>
  </si>
  <si>
    <t>Paisje Mjekësore</t>
  </si>
  <si>
    <t>Mirëmbajtja e objekteve shëndetësore</t>
  </si>
  <si>
    <t>Paisje tjera (paisje të teknikës së bardhë, paisje për punë, gjenerator etj)</t>
  </si>
  <si>
    <t>Auto ambulancë për sherbimin e Emergjencës</t>
  </si>
  <si>
    <t>Ndërtimi I Ambulancës në Fshatin Veriq</t>
  </si>
  <si>
    <t>Ndërtimi I rrethojes dhe rregullimi I oborrit në Ambulancën e Cerkolezit</t>
  </si>
  <si>
    <t>Hartimi I Projektit detal të QKMF</t>
  </si>
  <si>
    <t>Ndërtimi I Ambulancës në Fshatin në Uçë</t>
  </si>
  <si>
    <t>Blerja e Paisjeve Mjekësore (Ultra zë,  EKG, sterilizator,)</t>
  </si>
  <si>
    <t>Rregullimi i Lumit “Shushica” Tomoc-Kovragë</t>
  </si>
  <si>
    <t>Rrënimi i objekteve të vjetra në komunën e Istogut</t>
  </si>
  <si>
    <t xml:space="preserve">Revitalizimi I hapësirave publike përrreth banesave ne bashkepronesi </t>
  </si>
  <si>
    <t xml:space="preserve"> Largim dhe demolimi I objekteve të pa përdorshme në nivel komunal</t>
  </si>
  <si>
    <t>Mirembajtja e hapsirave publike në territorin e Komunës</t>
  </si>
  <si>
    <t xml:space="preserve">Vazhdimi I trotuarit dhe shtigjeve të biçikletave në rrugën "Dëshmorët e KOMBIT" </t>
  </si>
  <si>
    <t>Rregullimi i shtratit të kanalit për ujitje përbri rrugës "Hajzer Hajzeraj" dhe vazhdon përbri rrugës "Rexhë Destani" në Istog</t>
  </si>
  <si>
    <t xml:space="preserve">Instalimi i rekvizitave të gjimnastikës përgjatë shtigjeve të BURIMIT, parkut në Gjurakovc, dhe parkut në Banjë </t>
  </si>
  <si>
    <t>Hartimi i planit lokal për mjedis "2019-2024" PVLM</t>
  </si>
  <si>
    <t>Mbjellja e drynjëve në Zonat urbane, Istog, Gurrakoc, Banjë, Vrellë</t>
  </si>
  <si>
    <t>Rregullimi i shtratit të lumit të Istogut, prej burimit te ujit e deri te ura e Hotel Troftes  ( faza e parë)</t>
  </si>
  <si>
    <t>Shpronesimi i Objektit të banimit në qendër të Istogut,  ish "Koreniku"</t>
  </si>
  <si>
    <t>Rregullimi i trotuarëve në Staradrani ( Zonat Urbane)</t>
  </si>
  <si>
    <t>Rregullimi i trotuarëve në Gurrakoci ( Zonat Urbane)</t>
  </si>
  <si>
    <t>Rregullimi I trotuarve në zonat urbane të Komunës</t>
  </si>
  <si>
    <t>Shpronsimet e pronave me vendime të qeveris dhe AKP (agjencioni kosovar I privatizimit)</t>
  </si>
  <si>
    <t>Mirmbajtja e adresave  (Projekt tre vjeqar)</t>
  </si>
  <si>
    <t>Asfaltimi i rrugës "Januzaj" më Lubozhdë</t>
  </si>
  <si>
    <t>Nwrtimi I rrugwve lagja metaj, metaj dhe zogaj Kaliqan</t>
  </si>
  <si>
    <t>Asfaltimi i rrugës “ Selman Metaj” ,në Shushicë</t>
  </si>
  <si>
    <t>Asfaltimi i rrugës  lagjja ‘’Bujupi”, në Cerrcë</t>
  </si>
  <si>
    <t>Ndwrtimi I rrugws Lajthijat Zhakovw -Rakosh</t>
  </si>
  <si>
    <t>Asfaltimi i rrugës “Ahmet Rugova”,në Banjë, gjatësia  1000 m</t>
  </si>
  <si>
    <t>Asfaltimi i rrugës “Rrapi” dhe ndërtimi i urës në Lumin ‘’Shushica’’</t>
  </si>
  <si>
    <t>Asfaltimi i rrugës në Studenicë (që lidhet me rrugën kryesore).</t>
  </si>
  <si>
    <t>Asfaltimi i rrugës në lagjen Jahaj, Muzhevinë.</t>
  </si>
  <si>
    <t>Asfaltimi I rrugws "Isuf Mulaj" Orroberdë</t>
  </si>
  <si>
    <t xml:space="preserve">Asfaltimi i rrugës ne lagjen Elshani në Saradran </t>
  </si>
  <si>
    <t>Ndërtimi i Rrugës" Tahir Sylaj" në Dobrushë</t>
  </si>
  <si>
    <t>Ndwrtimi rrugws "Rexhw Kastrati" Baicë</t>
  </si>
  <si>
    <t>Ndërtimi I rrugës "Vëllazërit Hasanaj: Cerrcë</t>
  </si>
  <si>
    <t>Ndërtimi i rrugës Osojan-Poljanë</t>
  </si>
  <si>
    <t>Ndërtimi i rrugëve "Xhemë Avdyli" në Mojstirë</t>
  </si>
  <si>
    <t>Ndërtimi i rrugës ''Rozhaja'' në Banje</t>
  </si>
  <si>
    <t xml:space="preserve">Ndërtimi i rrugës në Lagjen ''Bajramaj'' Bajicë </t>
  </si>
  <si>
    <t>Ndërtimi  i rrugës  në Lagja Maksuti  Orrobërdë</t>
  </si>
  <si>
    <t>Ndërtimi i Rrugës "Livadhet e Buta" Cerrëc</t>
  </si>
  <si>
    <t>Ndërtimi i rrugës "Smajl Kabashi" Gurrakoc</t>
  </si>
  <si>
    <t>Ndërtim i rrugës "Krojet" në Tomoc</t>
  </si>
  <si>
    <t>Ndërtimi i rrugës "Sylë Dreshaj" në Vrellë</t>
  </si>
  <si>
    <t>Ndërtimi i rrugës "Lëndinat e Mojstirit" në Shushicë</t>
  </si>
  <si>
    <t>Ndërtimi i rrugës "Tahir Bajrami", në Baicë</t>
  </si>
  <si>
    <t>Ndërtimi i rrugës “ Idriz Neku” Shushicë e Ulët</t>
  </si>
  <si>
    <t xml:space="preserve">Ndërtimi i rrugëve "Fushë Kuqe"dhe "Molla e Kuqe" në Kovragë </t>
  </si>
  <si>
    <t>Ndërtimi i rrugëve-lagja Hasaj, Mahaj, Demaj Dubovë</t>
  </si>
  <si>
    <t>Ndërtimi I rrugës në lagjen Idrizaj Zhakovë</t>
  </si>
  <si>
    <t>Ndërtimi i rrugës"Isuf Mulaj" në Orroberdë</t>
  </si>
  <si>
    <t>Ndërtimi i rrugëve  lagja Imeraj në Padalishtë</t>
  </si>
  <si>
    <t>Ndërtimi i rrugës  Oprashkë- Shalinovicë</t>
  </si>
  <si>
    <t>Ndërtimi i rrugës në lagjen e Sadikrexhëve-Llukavc i Begut</t>
  </si>
  <si>
    <t>Ndërtimi i rrugës lagja Llapaj dhe Kurtaj Istog I Poshtëm</t>
  </si>
  <si>
    <t xml:space="preserve">Ndërtimi i rrugëve Kashicë </t>
  </si>
  <si>
    <t>Ndërtimi i rrugës Dubovë e Madhe-Dubovë e Vogël</t>
  </si>
  <si>
    <t>Ndërtimi i rrugëve në Drejë</t>
  </si>
  <si>
    <t xml:space="preserve">Ndërtimi i rrugës ne Kërrminë </t>
  </si>
  <si>
    <t>Ndërtimi i rrugës "Rusolia", ne Dobrushe</t>
  </si>
  <si>
    <t>Ndërtimi i rrugës  ne Lagjet Rexhaj- Miftaraj, në Saradran</t>
  </si>
  <si>
    <t>Rregullimi i zonës turistike në bjeshkën Mokna</t>
  </si>
  <si>
    <t>Ndërtimi  i rrugës "Xhavit Rexhaj" në Cerrcë</t>
  </si>
  <si>
    <t>Ndërtimi  i rrugës "Habib Osmani" në Cerrcë</t>
  </si>
  <si>
    <t>Ndërtimi  i rrugës "Ramë Tahiri" në Cerrcë</t>
  </si>
  <si>
    <t>Ndërtimi i rrugës "Unazore" në Istog</t>
  </si>
  <si>
    <t>Ndërtimi i rrugëve lokale ne Zallq</t>
  </si>
  <si>
    <t xml:space="preserve"> Ndërtimi i rrugës në Cerkolez</t>
  </si>
  <si>
    <t>Ndërtimi i rrugës në lagjen Dërvishaj-Zabllaq</t>
  </si>
  <si>
    <t>Ndërtimi i rrugës "Bekë Salihi" në Dubravë</t>
  </si>
  <si>
    <t>Ndërtimi i rrugës "Shaban Hazeraj" ne  Veriq</t>
  </si>
  <si>
    <t>Ndërtimi i rrugëve në Rakosh</t>
  </si>
  <si>
    <t>Përkrahja e projekteve zhvillimore dhe turistike</t>
  </si>
  <si>
    <t xml:space="preserve"> Vazhdimi I ndërtimit të rrugës "Ramë Ademaj" Lagja Ademaj II </t>
  </si>
  <si>
    <t>Ndërtimi i rrugës "Djemtë e Vrellës" Vrellë</t>
  </si>
  <si>
    <t xml:space="preserve">Mirëmbajta (qëndrueshmëria) e projekteve Turistike </t>
  </si>
  <si>
    <t>Ndërtimi i rrugëve ne Vrelle</t>
  </si>
  <si>
    <t>Ndërtimi i rrugëve "Mbreti Gent" dhe "Çamëria" në Dushkajë</t>
  </si>
  <si>
    <t>Ndërtimi i rrugës "Selim Brahimaj" Shushicë</t>
  </si>
  <si>
    <t>Hapja e stazes për këmbësor nga Burimi i Istogut ne Livadhet e Istogut</t>
  </si>
  <si>
    <t>Ndërtimi i rrugëve ne Gurrakoc</t>
  </si>
  <si>
    <t>Ndërtimi i argjinaturave të lumit Istog</t>
  </si>
  <si>
    <t>Ndërtimi i rrugëve ne Banje</t>
  </si>
  <si>
    <t>Ndërtimi i rrugëve ne Istog</t>
  </si>
  <si>
    <t>Mbikëqyrja e projekteve kapitale</t>
  </si>
  <si>
    <t>Hartimi i projekteve për infrastrukturë</t>
  </si>
  <si>
    <t>Pastrimi i lkenit të Corrovodës</t>
  </si>
  <si>
    <t>Betonimi i kanalit të ujitjes në fshatin Uçë-Rakosh</t>
  </si>
  <si>
    <t>Rregullimi i shtratit të përroit vërshues në Kaliqan</t>
  </si>
  <si>
    <t>Kullimi I tokave bujqesore</t>
  </si>
  <si>
    <t>Betonimi I kanaleve te ujitjes ne Dubove</t>
  </si>
  <si>
    <t>Betoni I kanalit te ujitjes  Uqe-Rakosh</t>
  </si>
  <si>
    <t>Rregullimi I rruges malore Vojdulle-Javor</t>
  </si>
  <si>
    <t>Betonimi I kanalit Jaruga- Istog</t>
  </si>
  <si>
    <t>Betonimi I kanalit te ujitjes -Llukavc I Begut</t>
  </si>
  <si>
    <t>Betonimi I lumit Qaush  700 m</t>
  </si>
  <si>
    <t>Sanimi I objekteve bujqesore nga fatekeqesite e ndryshme</t>
  </si>
  <si>
    <t>Rehabilitimi I sistemit te ujitjes ana e djathte  Vrelle-Studenic</t>
  </si>
  <si>
    <t>Rregullimi I lumit vershues Kujavqi</t>
  </si>
  <si>
    <t>Rregullimi I rruges malore Lipe-Baqevishte</t>
  </si>
  <si>
    <t>Betonimi I Kanalit ETC-Tomoc</t>
  </si>
  <si>
    <t>Rregullimi I lumit Shushica Kovrage-Tomoc</t>
  </si>
  <si>
    <t>Rregullimi I perroit Vershues te Bicit</t>
  </si>
  <si>
    <t>Betonimi I kanalit te ujitjes Stupe-Gollopola ne Vrelle</t>
  </si>
  <si>
    <t>Betonimi I kanalit te ujitjes Lagja Balaj-Lluga</t>
  </si>
  <si>
    <t>Betonimi I kanalit te ujitjes te varrezat e deshmoreve Vrelle 500 m-Osm</t>
  </si>
  <si>
    <t>Betonimi I kanalit te ujit Termal Onix-Corrolluke</t>
  </si>
  <si>
    <t>Betonimi I kanalit te ujitjes nga shkolla-Lagja Zeqirqj Prigode</t>
  </si>
  <si>
    <t>Rregullimi I perroit vershues ne Kaliqan</t>
  </si>
  <si>
    <t>Rregullimi I kanalit te ujitjes Osmanaj-Dreje 5000 m Vazhdim</t>
  </si>
  <si>
    <t xml:space="preserve"> Betonimi I kanalit te ujitjes Lagja  Gjocaj-Tomoc</t>
  </si>
  <si>
    <t>Betonimi I Kanalit te Lubeniqeve-Tomoc</t>
  </si>
  <si>
    <t>Betonimi I kanalit te Ri-Lagja Bujupaj-Demiraj</t>
  </si>
  <si>
    <t xml:space="preserve">Bujqësia </t>
  </si>
  <si>
    <t>Kanalizacija Stbobran-nasle Zikoli , Barjaktarevic</t>
  </si>
  <si>
    <t>Asfaltiranje puta Novo Verice</t>
  </si>
  <si>
    <t>Asfaltiranje lokalnih puteva u Crkoljezu</t>
  </si>
  <si>
    <t>Kanalizacija Kashica</t>
  </si>
  <si>
    <t>Trotoari Srbobran-djurakovac</t>
  </si>
  <si>
    <t>Asvaltiranje puta Srbobran-Osojane 5 km</t>
  </si>
  <si>
    <t>Kanalizacija Veric-Gusar-Suvi lukavac</t>
  </si>
  <si>
    <t>Kanal za navodnjavanje Dobrusa</t>
  </si>
  <si>
    <t>Kanalizacija  Kompres</t>
  </si>
  <si>
    <t>Kanalizacija Shalinovica</t>
  </si>
  <si>
    <t>Asfaltimi I rrugës Ballkani ne Gurakoc, 500 m</t>
  </si>
  <si>
    <t>Asfaltimi I rrugës Prekal-Kompres-Kashic</t>
  </si>
  <si>
    <t>Asfaltimi I rrugës Dobrusha-Ljubovo</t>
  </si>
  <si>
    <t>Asfaltimi I rrugës "Arif Ademi", Banjë 500m</t>
  </si>
  <si>
    <t>Participimi në projektet kapitale të OJQ-ve, komuniteteve dhe donatorëve të tjer</t>
  </si>
  <si>
    <t>Reparimi i ruëgve lokale te rendi IV</t>
  </si>
  <si>
    <t>Ndertimi i kanalizimit Kaliqan-Orroberrdë-Studenicë-Kaliqan, Faza III</t>
  </si>
  <si>
    <t>Rregullimi i prrojit vershues lagja Haskaj-Rexhaj Cerrcë</t>
  </si>
  <si>
    <t>Ndertimi i trotuarit Istog-Gurrakoc- vazhdim</t>
  </si>
  <si>
    <t>Ndertimi i trotuareve në Gurrakoc</t>
  </si>
  <si>
    <t>Ndertimi i trotuareve në Uçë</t>
  </si>
  <si>
    <t>Ndertimi i kanalizimit ne Cerkolez</t>
  </si>
  <si>
    <t>Ndërtimi i Shtëpive për  familjet e pa strehë</t>
  </si>
  <si>
    <t>Ndertimi i tregut të ri në Istog</t>
  </si>
  <si>
    <t>Ndërtimi i kanalizimit në fshatin Dubravë-Kovragë</t>
  </si>
  <si>
    <t>Ndertimi I kanalizimit në Zallq-Zabllaq</t>
  </si>
  <si>
    <t>Ndërtim-kanalizimi ne Trubuhovc-Prekallë</t>
  </si>
  <si>
    <t>Ndertimi i ures në Kovragë,Shushicë e ulet, muret mbrojtëse në Rakosh, Gurrakoc, Cerrcë dhe Kerrnine e Poshtme f.2</t>
  </si>
  <si>
    <t>Mirëmbajtje i hapsirave te varrezave në Istog</t>
  </si>
  <si>
    <t>Rregullimi i rruges Shushicë-Shushicë e Ulet</t>
  </si>
  <si>
    <t>Ndërtimi i Kanalizimit në Mojstir-Syne</t>
  </si>
  <si>
    <t xml:space="preserve">Ndërtimi i deponisë në Tuçep </t>
  </si>
  <si>
    <t>Ndërtim-pikat e grumbullimit të mbeturinave</t>
  </si>
  <si>
    <t>Blerja e kontejnerëve për mbeturina</t>
  </si>
  <si>
    <t>Rregullimi i varrezave në Dubovë të Vogel dhe Saradran</t>
  </si>
  <si>
    <t>Ndertimi i kanalizimit Prigodë</t>
  </si>
  <si>
    <t>Ndertimi i kanalizimit në Dragolevc</t>
  </si>
  <si>
    <t>Ndertimi i kanalizimit në Saradran</t>
  </si>
  <si>
    <t>Ndertimi i kanalizimit ne fshatin Kosh</t>
  </si>
  <si>
    <t>Ndertimi i kanalizimit në Kerrninë të Eperme</t>
  </si>
  <si>
    <t>Vazhdimi I kanalizimit ne Lubovë per lidhje me impiantin egzistues</t>
  </si>
  <si>
    <t>Ndertimi i kanalizimit Corrollukë - faza 2</t>
  </si>
  <si>
    <t>Ndertimi i hidranteve ne vendet urbane</t>
  </si>
  <si>
    <t>Ndërtimi i ndriçimit publik në Cerrcë</t>
  </si>
  <si>
    <t>Ndërtimi i ndriçimit publik ne Tomoc</t>
  </si>
  <si>
    <t>Ndërtimi i ndriçimit publik ne Istog</t>
  </si>
  <si>
    <t>Blerje dhe furnizimi me gypa të ujsjellësit dhe kanalizimit</t>
  </si>
  <si>
    <t>Sinjalizimi horizontal dhe vertikal</t>
  </si>
  <si>
    <t>Blerja e Software</t>
  </si>
  <si>
    <t xml:space="preserve">Participim për projektet pe Efiçencë të Energjisë </t>
  </si>
  <si>
    <t xml:space="preserve">Participim për projektet e IPA Fondit </t>
  </si>
  <si>
    <t>Projekti me participim te Komunitetetit ,ministrive te linjes,Donatoret e jashtem</t>
  </si>
  <si>
    <t>Buxhetimi</t>
  </si>
  <si>
    <t>Buxhet dhe financa</t>
  </si>
  <si>
    <t>Sistemi i instalimit të kamerave brenda dhe jashtë objektit</t>
  </si>
  <si>
    <t>Tabela e digjitale e informacionit</t>
  </si>
  <si>
    <t>Mirëmbajtja e objekteve të administratës (mbi 1000)</t>
  </si>
  <si>
    <t>Platforma digjitale për pjesemarrje te publikut</t>
  </si>
  <si>
    <t xml:space="preserve">TOTALE SHPENZIMET KAPITALE </t>
  </si>
  <si>
    <t>Nga burimet  tjera të financimit</t>
  </si>
  <si>
    <t>Transferet qeveritare</t>
  </si>
  <si>
    <t>Kostoja totale</t>
  </si>
  <si>
    <t>Prioritetet e projekteve për vitin fiskal 2023 nga burimetn e sigurta të financimit</t>
  </si>
  <si>
    <t>Prioritetet e projekteve për vitin fiskal 2022 nga burimetn e sigurta të financimit</t>
  </si>
  <si>
    <t>Prioritetet e projekteve për vitin fiskal 2021 nga burimetn e sigurta të financimit</t>
  </si>
  <si>
    <t xml:space="preserve">Emri i Projektit </t>
  </si>
  <si>
    <t>Pip Kodi</t>
  </si>
  <si>
    <t>Kodi i projektit</t>
  </si>
  <si>
    <t>Nën-Program</t>
  </si>
  <si>
    <t>Kod.i prog/nenprog.</t>
  </si>
  <si>
    <t xml:space="preserve">Komuna </t>
  </si>
  <si>
    <t>Nr.</t>
  </si>
  <si>
    <t>Tabela 4.2   Financimi vjetor i investimeve kapitale komunale për vitiet 2021-2023</t>
  </si>
  <si>
    <t>Propozimet për prioritet e projekteve kapitale per vitet 2021-2023</t>
  </si>
  <si>
    <t>Dy Automjete - Gjip për nevoja të shërbimeve sociale</t>
  </si>
  <si>
    <t>Ndertimi I trotuareve ne Banje</t>
  </si>
  <si>
    <t>Vzhdimi I Betonimit t; kanalit te ujitjes Dobrushe-Lubove</t>
  </si>
  <si>
    <t>Mirmbajtja e projekteve infrastrukturore</t>
  </si>
  <si>
    <t>Trasimi i rruges "Ahmet Rugova" dhe krahu 1</t>
  </si>
  <si>
    <t>Ndertimi i trotuaritne koder te Tomocit vazhdim</t>
  </si>
  <si>
    <t>Ndërtimi i Rrugës “Shaban Sadikaj” dhe " Brigada 133 Adrian Krasniqi Lagja Maksutaj dhe Gashi" në Studenicë</t>
  </si>
  <si>
    <t>Ndertimi I rrugeve ne Dreje</t>
  </si>
  <si>
    <t xml:space="preserve"> Ndërtimit të rrugës "Vellezerit Hasanaj" Cerrce</t>
  </si>
  <si>
    <t>Ndertimi I rruges "Rozhaja" ne Banje</t>
  </si>
  <si>
    <t>Ndertimi I rruges ne Lagjen "Imeraj" ne Padalishte</t>
  </si>
  <si>
    <t>Vazhdimi iNdertimit I rruges Lagja "Kajtazaj" Drogolevc</t>
  </si>
  <si>
    <t>Ndertimi I ndriqimit publik ne rruget "Vellezerit Zeqiraj" "Esat Morina" dhe "Dhjete Dhjetori".</t>
  </si>
  <si>
    <t>Ndertimi I QKMF-se</t>
  </si>
  <si>
    <t xml:space="preserve">Haxhi Hasanaj – Asfaltimi i rrugëve në lagjet Hasanaj dhe Osmanaj në fshatin Lubozhdë. </t>
  </si>
  <si>
    <t xml:space="preserve">Asfaltimi i Rrugës “Isa Rexhaj” </t>
  </si>
  <si>
    <t>Hapja e rrugës Malore “Radushë – Bajshë dhe Gurrat e Bardha”.</t>
  </si>
  <si>
    <t>Asfaltimi i Rrugës, lagja “Islamaj”.</t>
  </si>
  <si>
    <t>Ndertimi I ndriçimi në Gjurakoc.</t>
  </si>
  <si>
    <t xml:space="preserve">Ndërtimi I trotuarit dhe shtigjeve të biçikletave në rrugën "Istog -Cerrcë-Lubozhdë-Vrellë" </t>
  </si>
  <si>
    <t>Rregullimi i rrugës “ ArifPepaj” Lubizhdë</t>
  </si>
  <si>
    <t>Kanalizimi në Lagjet Imeraj – Shatri dhe Gregu – Shatri</t>
  </si>
  <si>
    <t>Hapja e rruges Malore " Radush-Bajshe"</t>
  </si>
  <si>
    <t>Asfaltimi i rrugës “ Regjë Kastrati” ne Kashicë</t>
  </si>
  <si>
    <t>Ndertimi I pendes "Kloka" dhe betonimi I kanalit te ujitjes " me gjatesi 5km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</si>
</sst>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1"/>
      <color indexed="8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4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rgb="FFFF0000"/>
      <name val="Book Antiqua"/>
      <family val="1"/>
    </font>
    <font>
      <sz val="11"/>
      <color indexed="8"/>
      <name val="Book Antiqua"/>
      <family val="1"/>
    </font>
    <font>
      <b/>
      <sz val="11"/>
      <name val="Book Antiqua"/>
      <family val="1"/>
    </font>
    <font>
      <b/>
      <sz val="16"/>
      <color indexed="8"/>
      <name val="Book Antiqua"/>
      <family val="1"/>
    </font>
    <font>
      <b/>
      <sz val="10"/>
      <color indexed="8"/>
      <name val="Book Antiqua"/>
      <family val="1"/>
    </font>
    <font>
      <b/>
      <sz val="14"/>
      <color indexed="8"/>
      <name val="Book Antiqua"/>
      <family val="1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color indexed="8"/>
      <name val="Book Antiqua"/>
      <family val="1"/>
    </font>
    <font>
      <b/>
      <sz val="12"/>
      <color indexed="8"/>
      <name val="Book Antiqua"/>
      <family val="1"/>
    </font>
    <font>
      <sz val="12"/>
      <color rgb="FF000000"/>
      <name val="Book Antiqua"/>
      <family val="1"/>
    </font>
    <font>
      <b/>
      <sz val="12"/>
      <name val="Book Antiqua"/>
      <family val="1"/>
    </font>
    <font>
      <b/>
      <sz val="12"/>
      <color rgb="FF222222"/>
      <name val="Book Antiqua"/>
      <family val="1"/>
    </font>
    <font>
      <sz val="12"/>
      <name val="Book Antiqua"/>
      <family val="1"/>
    </font>
    <font>
      <sz val="12"/>
      <color rgb="FF9C0006"/>
      <name val="Book Antiqua"/>
      <family val="1"/>
    </font>
    <font>
      <sz val="12"/>
      <name val="Calibri"/>
      <family val="2"/>
      <scheme val="minor"/>
    </font>
    <font>
      <sz val="12"/>
      <color indexed="10"/>
      <name val="Book Antiqua"/>
      <family val="1"/>
    </font>
    <font>
      <b/>
      <sz val="18"/>
      <color indexed="8"/>
      <name val="Book Antiqua"/>
      <family val="1"/>
    </font>
    <font>
      <sz val="11"/>
      <color theme="1"/>
      <name val="Calibri"/>
      <family val="2"/>
      <scheme val="minor"/>
    </font>
    <font>
      <b/>
      <sz val="12"/>
      <color rgb="FFFF0000"/>
      <name val="Book Antiqua"/>
      <family val="1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18" borderId="0" applyNumberFormat="0" applyBorder="0" applyAlignment="0" applyProtection="0"/>
    <xf numFmtId="43" fontId="35" fillId="0" borderId="0" applyFont="0" applyFill="0" applyBorder="0" applyAlignment="0" applyProtection="0"/>
  </cellStyleXfs>
  <cellXfs count="536">
    <xf numFmtId="0" fontId="0" fillId="0" borderId="0" xfId="0"/>
    <xf numFmtId="43" fontId="2" fillId="0" borderId="0" xfId="1" applyFont="1"/>
    <xf numFmtId="0" fontId="2" fillId="0" borderId="0" xfId="0" applyFont="1"/>
    <xf numFmtId="0" fontId="3" fillId="0" borderId="0" xfId="0" applyFont="1"/>
    <xf numFmtId="0" fontId="5" fillId="7" borderId="5" xfId="0" applyFont="1" applyFill="1" applyBorder="1"/>
    <xf numFmtId="0" fontId="5" fillId="7" borderId="6" xfId="0" applyFont="1" applyFill="1" applyBorder="1" applyAlignment="1">
      <alignment horizontal="center" wrapText="1"/>
    </xf>
    <xf numFmtId="0" fontId="6" fillId="7" borderId="6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vertical="top" wrapText="1"/>
    </xf>
    <xf numFmtId="4" fontId="6" fillId="6" borderId="8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4" fontId="6" fillId="8" borderId="8" xfId="0" applyNumberFormat="1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5" fillId="5" borderId="7" xfId="0" applyFont="1" applyFill="1" applyBorder="1" applyAlignment="1">
      <alignment vertical="top" wrapText="1"/>
    </xf>
    <xf numFmtId="4" fontId="6" fillId="5" borderId="8" xfId="0" applyNumberFormat="1" applyFont="1" applyFill="1" applyBorder="1" applyAlignment="1">
      <alignment horizontal="right"/>
    </xf>
    <xf numFmtId="4" fontId="5" fillId="5" borderId="8" xfId="0" applyNumberFormat="1" applyFont="1" applyFill="1" applyBorder="1" applyAlignment="1">
      <alignment horizontal="right"/>
    </xf>
    <xf numFmtId="4" fontId="5" fillId="9" borderId="8" xfId="0" applyNumberFormat="1" applyFont="1" applyFill="1" applyBorder="1" applyAlignment="1">
      <alignment horizontal="right"/>
    </xf>
    <xf numFmtId="0" fontId="5" fillId="6" borderId="7" xfId="0" applyFont="1" applyFill="1" applyBorder="1" applyAlignment="1">
      <alignment wrapText="1"/>
    </xf>
    <xf numFmtId="0" fontId="6" fillId="6" borderId="8" xfId="0" applyFont="1" applyFill="1" applyBorder="1"/>
    <xf numFmtId="0" fontId="5" fillId="0" borderId="8" xfId="0" applyFont="1" applyFill="1" applyBorder="1"/>
    <xf numFmtId="0" fontId="6" fillId="8" borderId="8" xfId="0" applyFont="1" applyFill="1" applyBorder="1"/>
    <xf numFmtId="43" fontId="5" fillId="0" borderId="8" xfId="1" applyFont="1" applyFill="1" applyBorder="1"/>
    <xf numFmtId="43" fontId="6" fillId="8" borderId="8" xfId="1" applyFont="1" applyFill="1" applyBorder="1"/>
    <xf numFmtId="0" fontId="5" fillId="5" borderId="7" xfId="0" applyFont="1" applyFill="1" applyBorder="1" applyAlignment="1">
      <alignment wrapText="1"/>
    </xf>
    <xf numFmtId="4" fontId="5" fillId="6" borderId="8" xfId="0" applyNumberFormat="1" applyFont="1" applyFill="1" applyBorder="1" applyAlignment="1">
      <alignment horizontal="right"/>
    </xf>
    <xf numFmtId="4" fontId="5" fillId="8" borderId="8" xfId="0" applyNumberFormat="1" applyFont="1" applyFill="1" applyBorder="1" applyAlignment="1">
      <alignment horizontal="right"/>
    </xf>
    <xf numFmtId="0" fontId="5" fillId="5" borderId="8" xfId="0" applyFont="1" applyFill="1" applyBorder="1" applyAlignment="1">
      <alignment horizontal="right"/>
    </xf>
    <xf numFmtId="4" fontId="6" fillId="6" borderId="8" xfId="0" applyNumberFormat="1" applyFont="1" applyFill="1" applyBorder="1"/>
    <xf numFmtId="0" fontId="5" fillId="5" borderId="8" xfId="0" applyFont="1" applyFill="1" applyBorder="1"/>
    <xf numFmtId="4" fontId="6" fillId="5" borderId="8" xfId="0" applyNumberFormat="1" applyFont="1" applyFill="1" applyBorder="1"/>
    <xf numFmtId="4" fontId="5" fillId="5" borderId="8" xfId="0" applyNumberFormat="1" applyFont="1" applyFill="1" applyBorder="1"/>
    <xf numFmtId="0" fontId="5" fillId="10" borderId="7" xfId="0" applyFont="1" applyFill="1" applyBorder="1"/>
    <xf numFmtId="4" fontId="5" fillId="10" borderId="8" xfId="0" applyNumberFormat="1" applyFont="1" applyFill="1" applyBorder="1" applyAlignment="1">
      <alignment horizontal="right"/>
    </xf>
    <xf numFmtId="4" fontId="6" fillId="10" borderId="8" xfId="0" applyNumberFormat="1" applyFont="1" applyFill="1" applyBorder="1" applyAlignment="1">
      <alignment horizontal="right"/>
    </xf>
    <xf numFmtId="0" fontId="5" fillId="6" borderId="7" xfId="0" applyFont="1" applyFill="1" applyBorder="1"/>
    <xf numFmtId="0" fontId="5" fillId="6" borderId="8" xfId="0" applyFont="1" applyFill="1" applyBorder="1"/>
    <xf numFmtId="0" fontId="5" fillId="9" borderId="7" xfId="0" applyFont="1" applyFill="1" applyBorder="1"/>
    <xf numFmtId="4" fontId="6" fillId="9" borderId="8" xfId="0" applyNumberFormat="1" applyFont="1" applyFill="1" applyBorder="1" applyAlignment="1">
      <alignment horizontal="right"/>
    </xf>
    <xf numFmtId="4" fontId="0" fillId="0" borderId="0" xfId="0" applyNumberFormat="1"/>
    <xf numFmtId="0" fontId="8" fillId="0" borderId="0" xfId="0" applyFont="1"/>
    <xf numFmtId="0" fontId="11" fillId="11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0" fillId="0" borderId="0" xfId="0" applyNumberFormat="1"/>
    <xf numFmtId="0" fontId="14" fillId="13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49" fontId="14" fillId="13" borderId="1" xfId="0" applyNumberFormat="1" applyFont="1" applyFill="1" applyBorder="1" applyAlignment="1">
      <alignment horizontal="left"/>
    </xf>
    <xf numFmtId="0" fontId="8" fillId="5" borderId="0" xfId="0" applyFont="1" applyFill="1"/>
    <xf numFmtId="43" fontId="9" fillId="7" borderId="1" xfId="1" applyFont="1" applyFill="1" applyBorder="1"/>
    <xf numFmtId="0" fontId="10" fillId="17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 applyProtection="1">
      <protection locked="0"/>
    </xf>
    <xf numFmtId="164" fontId="9" fillId="7" borderId="1" xfId="1" applyNumberFormat="1" applyFont="1" applyFill="1" applyBorder="1"/>
    <xf numFmtId="0" fontId="11" fillId="7" borderId="2" xfId="0" applyFont="1" applyFill="1" applyBorder="1" applyAlignment="1">
      <alignment horizontal="left"/>
    </xf>
    <xf numFmtId="0" fontId="11" fillId="7" borderId="4" xfId="0" applyFont="1" applyFill="1" applyBorder="1" applyAlignment="1">
      <alignment horizontal="left"/>
    </xf>
    <xf numFmtId="0" fontId="11" fillId="7" borderId="3" xfId="0" applyFont="1" applyFill="1" applyBorder="1" applyAlignment="1">
      <alignment horizontal="left"/>
    </xf>
    <xf numFmtId="0" fontId="11" fillId="7" borderId="1" xfId="0" applyFont="1" applyFill="1" applyBorder="1" applyAlignment="1">
      <alignment horizontal="left"/>
    </xf>
    <xf numFmtId="43" fontId="13" fillId="7" borderId="0" xfId="0" applyNumberFormat="1" applyFont="1" applyFill="1"/>
    <xf numFmtId="0" fontId="4" fillId="7" borderId="4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1" xfId="0" applyFont="1" applyFill="1" applyBorder="1" applyAlignment="1" applyProtection="1">
      <protection locked="0"/>
    </xf>
    <xf numFmtId="164" fontId="4" fillId="7" borderId="1" xfId="1" applyNumberFormat="1" applyFont="1" applyFill="1" applyBorder="1"/>
    <xf numFmtId="43" fontId="4" fillId="7" borderId="1" xfId="1" applyFont="1" applyFill="1" applyBorder="1"/>
    <xf numFmtId="0" fontId="4" fillId="0" borderId="1" xfId="0" applyFont="1" applyBorder="1" applyAlignment="1">
      <alignment horizontal="left"/>
    </xf>
    <xf numFmtId="0" fontId="16" fillId="0" borderId="1" xfId="0" applyFont="1" applyBorder="1"/>
    <xf numFmtId="0" fontId="16" fillId="16" borderId="1" xfId="0" applyFont="1" applyFill="1" applyBorder="1" applyAlignment="1" applyProtection="1">
      <alignment horizontal="left" indent="1"/>
      <protection locked="0"/>
    </xf>
    <xf numFmtId="164" fontId="16" fillId="16" borderId="1" xfId="1" applyNumberFormat="1" applyFont="1" applyFill="1" applyBorder="1"/>
    <xf numFmtId="43" fontId="4" fillId="16" borderId="1" xfId="1" applyFont="1" applyFill="1" applyBorder="1"/>
    <xf numFmtId="43" fontId="16" fillId="16" borderId="1" xfId="1" applyFont="1" applyFill="1" applyBorder="1"/>
    <xf numFmtId="43" fontId="2" fillId="0" borderId="0" xfId="0" applyNumberFormat="1" applyFont="1"/>
    <xf numFmtId="0" fontId="16" fillId="3" borderId="1" xfId="0" applyFont="1" applyFill="1" applyBorder="1" applyAlignment="1" applyProtection="1">
      <alignment horizontal="left" indent="1"/>
      <protection locked="0"/>
    </xf>
    <xf numFmtId="164" fontId="16" fillId="3" borderId="1" xfId="1" applyNumberFormat="1" applyFont="1" applyFill="1" applyBorder="1"/>
    <xf numFmtId="43" fontId="4" fillId="3" borderId="1" xfId="1" applyFont="1" applyFill="1" applyBorder="1"/>
    <xf numFmtId="43" fontId="16" fillId="3" borderId="1" xfId="1" applyFont="1" applyFill="1" applyBorder="1"/>
    <xf numFmtId="43" fontId="3" fillId="14" borderId="0" xfId="1" applyFont="1" applyFill="1"/>
    <xf numFmtId="0" fontId="16" fillId="15" borderId="1" xfId="0" applyFont="1" applyFill="1" applyBorder="1" applyAlignment="1" applyProtection="1">
      <alignment horizontal="left" indent="1"/>
      <protection locked="0"/>
    </xf>
    <xf numFmtId="164" fontId="16" fillId="15" borderId="1" xfId="1" applyNumberFormat="1" applyFont="1" applyFill="1" applyBorder="1"/>
    <xf numFmtId="43" fontId="16" fillId="15" borderId="1" xfId="1" applyFont="1" applyFill="1" applyBorder="1"/>
    <xf numFmtId="0" fontId="4" fillId="13" borderId="1" xfId="0" applyFont="1" applyFill="1" applyBorder="1" applyAlignment="1">
      <alignment horizontal="left"/>
    </xf>
    <xf numFmtId="164" fontId="4" fillId="13" borderId="1" xfId="1" applyNumberFormat="1" applyFont="1" applyFill="1" applyBorder="1"/>
    <xf numFmtId="43" fontId="4" fillId="13" borderId="1" xfId="1" applyFont="1" applyFill="1" applyBorder="1"/>
    <xf numFmtId="0" fontId="16" fillId="0" borderId="1" xfId="0" applyFont="1" applyFill="1" applyBorder="1" applyAlignment="1" applyProtection="1">
      <alignment horizontal="left" indent="1"/>
      <protection locked="0"/>
    </xf>
    <xf numFmtId="164" fontId="16" fillId="0" borderId="1" xfId="1" applyNumberFormat="1" applyFont="1" applyBorder="1"/>
    <xf numFmtId="43" fontId="16" fillId="0" borderId="1" xfId="1" applyFont="1" applyBorder="1"/>
    <xf numFmtId="43" fontId="16" fillId="2" borderId="1" xfId="1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/>
    <xf numFmtId="164" fontId="4" fillId="4" borderId="1" xfId="1" applyNumberFormat="1" applyFont="1" applyFill="1" applyBorder="1"/>
    <xf numFmtId="43" fontId="4" fillId="4" borderId="1" xfId="1" applyFont="1" applyFill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49" fontId="4" fillId="13" borderId="1" xfId="0" applyNumberFormat="1" applyFont="1" applyFill="1" applyBorder="1" applyAlignment="1">
      <alignment horizontal="left"/>
    </xf>
    <xf numFmtId="43" fontId="16" fillId="4" borderId="1" xfId="1" applyFont="1" applyFill="1" applyBorder="1"/>
    <xf numFmtId="43" fontId="16" fillId="2" borderId="1" xfId="1" applyNumberFormat="1" applyFont="1" applyFill="1" applyBorder="1"/>
    <xf numFmtId="43" fontId="16" fillId="0" borderId="1" xfId="1" applyNumberFormat="1" applyFont="1" applyBorder="1"/>
    <xf numFmtId="43" fontId="16" fillId="5" borderId="1" xfId="1" applyNumberFormat="1" applyFont="1" applyFill="1" applyBorder="1"/>
    <xf numFmtId="0" fontId="18" fillId="7" borderId="4" xfId="0" applyFont="1" applyFill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19" fillId="7" borderId="1" xfId="0" applyFont="1" applyFill="1" applyBorder="1" applyAlignment="1" applyProtection="1">
      <protection locked="0"/>
    </xf>
    <xf numFmtId="164" fontId="20" fillId="7" borderId="1" xfId="1" applyNumberFormat="1" applyFont="1" applyFill="1" applyBorder="1"/>
    <xf numFmtId="43" fontId="3" fillId="2" borderId="0" xfId="1" applyFont="1" applyFill="1"/>
    <xf numFmtId="43" fontId="4" fillId="15" borderId="1" xfId="1" applyFont="1" applyFill="1" applyBorder="1"/>
    <xf numFmtId="43" fontId="2" fillId="2" borderId="1" xfId="1" applyFont="1" applyFill="1" applyBorder="1"/>
    <xf numFmtId="43" fontId="2" fillId="7" borderId="0" xfId="0" applyNumberFormat="1" applyFont="1" applyFill="1"/>
    <xf numFmtId="0" fontId="4" fillId="17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 applyProtection="1">
      <alignment horizontal="center" vertical="center"/>
      <protection locked="0"/>
    </xf>
    <xf numFmtId="164" fontId="4" fillId="17" borderId="1" xfId="1" applyNumberFormat="1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left"/>
    </xf>
    <xf numFmtId="43" fontId="20" fillId="7" borderId="1" xfId="1" applyFont="1" applyFill="1" applyBorder="1"/>
    <xf numFmtId="0" fontId="18" fillId="11" borderId="1" xfId="0" applyFont="1" applyFill="1" applyBorder="1" applyAlignment="1">
      <alignment horizontal="left"/>
    </xf>
    <xf numFmtId="0" fontId="3" fillId="5" borderId="0" xfId="0" applyFont="1" applyFill="1"/>
    <xf numFmtId="43" fontId="3" fillId="0" borderId="0" xfId="1" applyFont="1"/>
    <xf numFmtId="0" fontId="16" fillId="0" borderId="1" xfId="0" applyFont="1" applyBorder="1" applyAlignment="1">
      <alignment horizontal="left"/>
    </xf>
    <xf numFmtId="43" fontId="3" fillId="12" borderId="0" xfId="1" applyFont="1" applyFill="1"/>
    <xf numFmtId="0" fontId="16" fillId="13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49" fontId="16" fillId="13" borderId="1" xfId="0" applyNumberFormat="1" applyFont="1" applyFill="1" applyBorder="1" applyAlignment="1">
      <alignment horizontal="left"/>
    </xf>
    <xf numFmtId="0" fontId="18" fillId="7" borderId="2" xfId="0" applyFont="1" applyFill="1" applyBorder="1" applyAlignment="1">
      <alignment horizontal="left"/>
    </xf>
    <xf numFmtId="43" fontId="9" fillId="14" borderId="1" xfId="1" applyFont="1" applyFill="1" applyBorder="1"/>
    <xf numFmtId="164" fontId="4" fillId="5" borderId="1" xfId="1" applyNumberFormat="1" applyFont="1" applyFill="1" applyBorder="1"/>
    <xf numFmtId="0" fontId="22" fillId="0" borderId="0" xfId="0" applyFont="1"/>
    <xf numFmtId="43" fontId="22" fillId="0" borderId="0" xfId="1" applyFont="1"/>
    <xf numFmtId="0" fontId="23" fillId="0" borderId="0" xfId="0" applyFont="1"/>
    <xf numFmtId="1" fontId="22" fillId="0" borderId="0" xfId="1" applyNumberFormat="1" applyFont="1"/>
    <xf numFmtId="1" fontId="22" fillId="0" borderId="0" xfId="0" applyNumberFormat="1" applyFont="1"/>
    <xf numFmtId="0" fontId="24" fillId="0" borderId="0" xfId="0" applyFont="1"/>
    <xf numFmtId="0" fontId="24" fillId="0" borderId="0" xfId="0" applyFont="1" applyFill="1"/>
    <xf numFmtId="164" fontId="24" fillId="0" borderId="0" xfId="0" applyNumberFormat="1" applyFont="1"/>
    <xf numFmtId="1" fontId="24" fillId="0" borderId="0" xfId="1" applyNumberFormat="1" applyFont="1"/>
    <xf numFmtId="1" fontId="24" fillId="0" borderId="0" xfId="0" applyNumberFormat="1" applyFont="1"/>
    <xf numFmtId="164" fontId="25" fillId="0" borderId="1" xfId="1" applyNumberFormat="1" applyFont="1" applyFill="1" applyBorder="1" applyProtection="1"/>
    <xf numFmtId="164" fontId="25" fillId="0" borderId="1" xfId="1" applyNumberFormat="1" applyFont="1" applyBorder="1" applyProtection="1"/>
    <xf numFmtId="164" fontId="26" fillId="5" borderId="1" xfId="1" applyNumberFormat="1" applyFont="1" applyFill="1" applyBorder="1" applyProtection="1"/>
    <xf numFmtId="43" fontId="27" fillId="0" borderId="1" xfId="1" applyFont="1" applyFill="1" applyBorder="1" applyAlignment="1">
      <alignment horizontal="right"/>
    </xf>
    <xf numFmtId="164" fontId="27" fillId="0" borderId="1" xfId="1" applyNumberFormat="1" applyFont="1" applyFill="1" applyBorder="1" applyAlignment="1">
      <alignment horizontal="right"/>
    </xf>
    <xf numFmtId="164" fontId="25" fillId="5" borderId="1" xfId="1" applyNumberFormat="1" applyFont="1" applyFill="1" applyBorder="1" applyProtection="1"/>
    <xf numFmtId="0" fontId="24" fillId="0" borderId="1" xfId="0" applyFont="1" applyBorder="1"/>
    <xf numFmtId="1" fontId="24" fillId="0" borderId="1" xfId="1" applyNumberFormat="1" applyFont="1" applyBorder="1"/>
    <xf numFmtId="1" fontId="24" fillId="0" borderId="1" xfId="0" applyNumberFormat="1" applyFont="1" applyBorder="1"/>
    <xf numFmtId="164" fontId="26" fillId="0" borderId="1" xfId="1" applyNumberFormat="1" applyFont="1" applyFill="1" applyBorder="1" applyProtection="1"/>
    <xf numFmtId="0" fontId="26" fillId="2" borderId="10" xfId="0" applyFont="1" applyFill="1" applyBorder="1" applyAlignment="1" applyProtection="1">
      <alignment horizontal="center"/>
    </xf>
    <xf numFmtId="0" fontId="26" fillId="0" borderId="11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>
      <alignment horizontal="center"/>
    </xf>
    <xf numFmtId="1" fontId="26" fillId="0" borderId="10" xfId="1" applyNumberFormat="1" applyFont="1" applyFill="1" applyBorder="1" applyAlignment="1" applyProtection="1">
      <alignment horizontal="center"/>
    </xf>
    <xf numFmtId="1" fontId="27" fillId="6" borderId="10" xfId="0" applyNumberFormat="1" applyFont="1" applyFill="1" applyBorder="1" applyAlignment="1">
      <alignment vertical="top" wrapText="1"/>
    </xf>
    <xf numFmtId="0" fontId="26" fillId="2" borderId="1" xfId="0" applyFont="1" applyFill="1" applyBorder="1" applyProtection="1"/>
    <xf numFmtId="0" fontId="26" fillId="2" borderId="11" xfId="0" applyFont="1" applyFill="1" applyBorder="1" applyProtection="1"/>
    <xf numFmtId="0" fontId="26" fillId="2" borderId="10" xfId="0" applyFont="1" applyFill="1" applyBorder="1" applyProtection="1"/>
    <xf numFmtId="0" fontId="26" fillId="2" borderId="10" xfId="0" applyFont="1" applyFill="1" applyBorder="1" applyAlignment="1" applyProtection="1">
      <alignment horizontal="left"/>
    </xf>
    <xf numFmtId="1" fontId="26" fillId="2" borderId="10" xfId="1" applyNumberFormat="1" applyFont="1" applyFill="1" applyBorder="1" applyAlignment="1" applyProtection="1">
      <alignment horizontal="left"/>
    </xf>
    <xf numFmtId="0" fontId="26" fillId="0" borderId="10" xfId="0" applyFont="1" applyBorder="1" applyAlignment="1" applyProtection="1">
      <alignment horizontal="left"/>
    </xf>
    <xf numFmtId="1" fontId="27" fillId="6" borderId="1" xfId="0" applyNumberFormat="1" applyFont="1" applyFill="1" applyBorder="1" applyAlignment="1">
      <alignment vertical="top" wrapText="1"/>
    </xf>
    <xf numFmtId="0" fontId="26" fillId="2" borderId="2" xfId="0" applyFont="1" applyFill="1" applyBorder="1" applyProtection="1"/>
    <xf numFmtId="0" fontId="26" fillId="2" borderId="1" xfId="0" applyFont="1" applyFill="1" applyBorder="1" applyAlignment="1" applyProtection="1">
      <alignment horizontal="left"/>
    </xf>
    <xf numFmtId="1" fontId="26" fillId="2" borderId="1" xfId="1" applyNumberFormat="1" applyFont="1" applyFill="1" applyBorder="1" applyAlignment="1" applyProtection="1">
      <alignment horizontal="left"/>
    </xf>
    <xf numFmtId="0" fontId="26" fillId="0" borderId="1" xfId="0" applyFont="1" applyBorder="1" applyAlignment="1" applyProtection="1">
      <alignment horizontal="left"/>
    </xf>
    <xf numFmtId="0" fontId="28" fillId="2" borderId="1" xfId="0" applyFont="1" applyFill="1" applyBorder="1" applyAlignment="1">
      <alignment horizontal="left"/>
    </xf>
    <xf numFmtId="0" fontId="28" fillId="2" borderId="2" xfId="0" applyFont="1" applyFill="1" applyBorder="1" applyAlignment="1">
      <alignment horizontal="left"/>
    </xf>
    <xf numFmtId="0" fontId="26" fillId="2" borderId="1" xfId="0" applyFont="1" applyFill="1" applyBorder="1" applyAlignment="1">
      <alignment horizontal="right"/>
    </xf>
    <xf numFmtId="0" fontId="26" fillId="0" borderId="1" xfId="0" applyFont="1" applyFill="1" applyBorder="1" applyAlignment="1" applyProtection="1">
      <alignment horizontal="left"/>
    </xf>
    <xf numFmtId="164" fontId="26" fillId="4" borderId="1" xfId="1" applyNumberFormat="1" applyFont="1" applyFill="1" applyBorder="1" applyProtection="1"/>
    <xf numFmtId="0" fontId="26" fillId="4" borderId="1" xfId="0" applyFont="1" applyFill="1" applyBorder="1" applyProtection="1"/>
    <xf numFmtId="0" fontId="26" fillId="4" borderId="1" xfId="0" applyFont="1" applyFill="1" applyBorder="1" applyAlignment="1">
      <alignment horizontal="right"/>
    </xf>
    <xf numFmtId="1" fontId="26" fillId="4" borderId="1" xfId="1" applyNumberFormat="1" applyFont="1" applyFill="1" applyBorder="1" applyAlignment="1">
      <alignment horizontal="right"/>
    </xf>
    <xf numFmtId="0" fontId="26" fillId="4" borderId="1" xfId="0" applyFont="1" applyFill="1" applyBorder="1" applyAlignment="1" applyProtection="1">
      <alignment horizontal="left"/>
    </xf>
    <xf numFmtId="1" fontId="26" fillId="4" borderId="1" xfId="0" applyNumberFormat="1" applyFont="1" applyFill="1" applyBorder="1" applyAlignment="1" applyProtection="1">
      <alignment horizontal="left"/>
    </xf>
    <xf numFmtId="164" fontId="27" fillId="0" borderId="12" xfId="1" applyNumberFormat="1" applyFont="1" applyFill="1" applyBorder="1" applyAlignment="1">
      <alignment horizontal="right"/>
    </xf>
    <xf numFmtId="164" fontId="27" fillId="0" borderId="1" xfId="1" applyNumberFormat="1" applyFont="1" applyBorder="1" applyAlignment="1">
      <alignment horizontal="right"/>
    </xf>
    <xf numFmtId="0" fontId="29" fillId="2" borderId="1" xfId="0" applyFont="1" applyFill="1" applyBorder="1"/>
    <xf numFmtId="1" fontId="26" fillId="2" borderId="1" xfId="0" applyNumberFormat="1" applyFont="1" applyFill="1" applyBorder="1" applyAlignment="1" applyProtection="1">
      <alignment horizontal="left"/>
    </xf>
    <xf numFmtId="164" fontId="27" fillId="2" borderId="1" xfId="1" applyNumberFormat="1" applyFont="1" applyFill="1" applyBorder="1" applyAlignment="1">
      <alignment horizontal="right"/>
    </xf>
    <xf numFmtId="43" fontId="27" fillId="0" borderId="12" xfId="1" applyFont="1" applyFill="1" applyBorder="1" applyAlignment="1">
      <alignment horizontal="right"/>
    </xf>
    <xf numFmtId="43" fontId="27" fillId="0" borderId="1" xfId="1" applyFont="1" applyBorder="1" applyAlignment="1">
      <alignment horizontal="right"/>
    </xf>
    <xf numFmtId="43" fontId="24" fillId="0" borderId="1" xfId="1" applyFont="1" applyBorder="1" applyAlignment="1">
      <alignment horizontal="right"/>
    </xf>
    <xf numFmtId="164" fontId="26" fillId="4" borderId="10" xfId="1" applyNumberFormat="1" applyFont="1" applyFill="1" applyBorder="1" applyProtection="1"/>
    <xf numFmtId="0" fontId="26" fillId="4" borderId="10" xfId="0" applyFont="1" applyFill="1" applyBorder="1" applyProtection="1"/>
    <xf numFmtId="1" fontId="26" fillId="4" borderId="10" xfId="1" applyNumberFormat="1" applyFont="1" applyFill="1" applyBorder="1" applyAlignment="1">
      <alignment horizontal="right"/>
    </xf>
    <xf numFmtId="0" fontId="26" fillId="4" borderId="10" xfId="0" applyFont="1" applyFill="1" applyBorder="1" applyAlignment="1" applyProtection="1">
      <alignment horizontal="left"/>
    </xf>
    <xf numFmtId="1" fontId="26" fillId="4" borderId="10" xfId="0" applyNumberFormat="1" applyFont="1" applyFill="1" applyBorder="1" applyAlignment="1" applyProtection="1">
      <alignment horizontal="left"/>
    </xf>
    <xf numFmtId="164" fontId="26" fillId="2" borderId="1" xfId="1" applyNumberFormat="1" applyFont="1" applyFill="1" applyBorder="1" applyProtection="1"/>
    <xf numFmtId="164" fontId="25" fillId="5" borderId="10" xfId="1" applyNumberFormat="1" applyFont="1" applyFill="1" applyBorder="1" applyProtection="1"/>
    <xf numFmtId="164" fontId="27" fillId="5" borderId="1" xfId="1" applyNumberFormat="1" applyFont="1" applyFill="1" applyBorder="1" applyAlignment="1">
      <alignment horizontal="right"/>
    </xf>
    <xf numFmtId="0" fontId="29" fillId="0" borderId="1" xfId="0" applyFont="1" applyBorder="1"/>
    <xf numFmtId="0" fontId="26" fillId="0" borderId="1" xfId="0" applyFont="1" applyBorder="1" applyProtection="1"/>
    <xf numFmtId="0" fontId="26" fillId="0" borderId="1" xfId="0" applyFont="1" applyBorder="1" applyAlignment="1">
      <alignment horizontal="left"/>
    </xf>
    <xf numFmtId="1" fontId="26" fillId="0" borderId="1" xfId="1" applyNumberFormat="1" applyFont="1" applyBorder="1" applyAlignment="1" applyProtection="1">
      <alignment horizontal="left"/>
    </xf>
    <xf numFmtId="1" fontId="26" fillId="0" borderId="1" xfId="0" applyNumberFormat="1" applyFont="1" applyFill="1" applyBorder="1" applyAlignment="1" applyProtection="1">
      <alignment horizontal="left"/>
    </xf>
    <xf numFmtId="164" fontId="24" fillId="0" borderId="1" xfId="1" applyNumberFormat="1" applyFont="1" applyBorder="1" applyAlignment="1">
      <alignment horizontal="right"/>
    </xf>
    <xf numFmtId="0" fontId="29" fillId="0" borderId="13" xfId="0" applyFont="1" applyBorder="1"/>
    <xf numFmtId="0" fontId="26" fillId="0" borderId="13" xfId="0" applyFont="1" applyBorder="1" applyProtection="1"/>
    <xf numFmtId="0" fontId="26" fillId="0" borderId="13" xfId="0" applyFont="1" applyBorder="1" applyAlignment="1">
      <alignment horizontal="left"/>
    </xf>
    <xf numFmtId="1" fontId="26" fillId="0" borderId="13" xfId="1" applyNumberFormat="1" applyFont="1" applyBorder="1" applyAlignment="1" applyProtection="1">
      <alignment horizontal="left"/>
    </xf>
    <xf numFmtId="0" fontId="26" fillId="2" borderId="13" xfId="0" applyFont="1" applyFill="1" applyBorder="1" applyAlignment="1" applyProtection="1">
      <alignment horizontal="left"/>
    </xf>
    <xf numFmtId="1" fontId="26" fillId="0" borderId="13" xfId="0" applyNumberFormat="1" applyFont="1" applyFill="1" applyBorder="1" applyAlignment="1" applyProtection="1">
      <alignment horizontal="left"/>
    </xf>
    <xf numFmtId="164" fontId="26" fillId="5" borderId="10" xfId="1" applyNumberFormat="1" applyFont="1" applyFill="1" applyBorder="1" applyProtection="1"/>
    <xf numFmtId="0" fontId="28" fillId="4" borderId="10" xfId="0" applyFont="1" applyFill="1" applyBorder="1" applyAlignment="1"/>
    <xf numFmtId="0" fontId="26" fillId="4" borderId="10" xfId="0" applyFont="1" applyFill="1" applyBorder="1" applyAlignment="1">
      <alignment horizontal="center"/>
    </xf>
    <xf numFmtId="1" fontId="26" fillId="4" borderId="10" xfId="1" applyNumberFormat="1" applyFont="1" applyFill="1" applyBorder="1" applyAlignment="1" applyProtection="1">
      <alignment horizontal="left"/>
    </xf>
    <xf numFmtId="1" fontId="26" fillId="0" borderId="10" xfId="0" applyNumberFormat="1" applyFont="1" applyFill="1" applyBorder="1" applyAlignment="1" applyProtection="1">
      <alignment horizontal="left"/>
    </xf>
    <xf numFmtId="164" fontId="26" fillId="19" borderId="13" xfId="1" applyNumberFormat="1" applyFont="1" applyFill="1" applyBorder="1" applyProtection="1"/>
    <xf numFmtId="0" fontId="28" fillId="19" borderId="13" xfId="0" applyFont="1" applyFill="1" applyBorder="1" applyAlignment="1">
      <alignment horizontal="left" vertical="center" wrapText="1"/>
    </xf>
    <xf numFmtId="0" fontId="28" fillId="19" borderId="13" xfId="0" applyFont="1" applyFill="1" applyBorder="1" applyAlignment="1">
      <alignment horizontal="center" vertical="center" wrapText="1"/>
    </xf>
    <xf numFmtId="1" fontId="26" fillId="19" borderId="13" xfId="1" applyNumberFormat="1" applyFont="1" applyFill="1" applyBorder="1" applyAlignment="1" applyProtection="1">
      <alignment horizontal="left"/>
    </xf>
    <xf numFmtId="0" fontId="26" fillId="19" borderId="13" xfId="0" applyFont="1" applyFill="1" applyBorder="1" applyAlignment="1" applyProtection="1">
      <alignment horizontal="left"/>
    </xf>
    <xf numFmtId="1" fontId="26" fillId="19" borderId="13" xfId="0" applyNumberFormat="1" applyFont="1" applyFill="1" applyBorder="1" applyAlignment="1" applyProtection="1">
      <alignment horizontal="left"/>
    </xf>
    <xf numFmtId="164" fontId="26" fillId="19" borderId="1" xfId="1" applyNumberFormat="1" applyFont="1" applyFill="1" applyBorder="1" applyProtection="1"/>
    <xf numFmtId="1" fontId="26" fillId="19" borderId="1" xfId="1" applyNumberFormat="1" applyFont="1" applyFill="1" applyBorder="1" applyAlignment="1" applyProtection="1">
      <alignment horizontal="left"/>
    </xf>
    <xf numFmtId="0" fontId="26" fillId="19" borderId="1" xfId="0" applyFont="1" applyFill="1" applyBorder="1" applyAlignment="1" applyProtection="1">
      <alignment horizontal="left"/>
    </xf>
    <xf numFmtId="1" fontId="26" fillId="19" borderId="1" xfId="0" applyNumberFormat="1" applyFont="1" applyFill="1" applyBorder="1" applyAlignment="1" applyProtection="1">
      <alignment horizontal="left"/>
    </xf>
    <xf numFmtId="43" fontId="27" fillId="2" borderId="1" xfId="1" applyFont="1" applyFill="1" applyBorder="1" applyAlignment="1">
      <alignment horizontal="right"/>
    </xf>
    <xf numFmtId="164" fontId="30" fillId="2" borderId="1" xfId="4" applyNumberFormat="1" applyFont="1" applyFill="1" applyBorder="1" applyAlignment="1">
      <alignment horizontal="right"/>
    </xf>
    <xf numFmtId="164" fontId="30" fillId="5" borderId="1" xfId="4" applyNumberFormat="1" applyFont="1" applyFill="1" applyBorder="1" applyAlignment="1">
      <alignment horizontal="left" vertical="top" wrapText="1"/>
    </xf>
    <xf numFmtId="0" fontId="23" fillId="0" borderId="0" xfId="0" applyFont="1" applyAlignment="1"/>
    <xf numFmtId="0" fontId="26" fillId="2" borderId="1" xfId="0" applyFont="1" applyFill="1" applyBorder="1" applyAlignment="1" applyProtection="1">
      <alignment horizontal="left"/>
      <protection locked="0"/>
    </xf>
    <xf numFmtId="1" fontId="26" fillId="2" borderId="1" xfId="1" applyNumberFormat="1" applyFont="1" applyFill="1" applyBorder="1" applyAlignment="1">
      <alignment horizontal="right"/>
    </xf>
    <xf numFmtId="164" fontId="30" fillId="2" borderId="1" xfId="4" applyNumberFormat="1" applyFont="1" applyFill="1" applyBorder="1" applyAlignment="1">
      <alignment horizontal="right" vertical="top"/>
    </xf>
    <xf numFmtId="0" fontId="23" fillId="2" borderId="1" xfId="4" applyFont="1" applyFill="1" applyBorder="1" applyAlignment="1">
      <alignment horizontal="left" vertical="top" wrapText="1"/>
    </xf>
    <xf numFmtId="43" fontId="30" fillId="2" borderId="1" xfId="1" applyFont="1" applyFill="1" applyBorder="1" applyAlignment="1">
      <alignment horizontal="right" vertical="top"/>
    </xf>
    <xf numFmtId="164" fontId="31" fillId="5" borderId="1" xfId="4" applyNumberFormat="1" applyFont="1" applyFill="1" applyBorder="1" applyAlignment="1">
      <alignment horizontal="left" vertical="top" wrapText="1"/>
    </xf>
    <xf numFmtId="43" fontId="30" fillId="2" borderId="1" xfId="1" applyFont="1" applyFill="1" applyBorder="1" applyAlignment="1">
      <alignment horizontal="right"/>
    </xf>
    <xf numFmtId="164" fontId="27" fillId="5" borderId="1" xfId="1" applyNumberFormat="1" applyFont="1" applyFill="1" applyBorder="1" applyAlignment="1">
      <alignment horizontal="left" vertical="top" wrapText="1"/>
    </xf>
    <xf numFmtId="164" fontId="27" fillId="2" borderId="13" xfId="1" applyNumberFormat="1" applyFont="1" applyFill="1" applyBorder="1" applyAlignment="1">
      <alignment horizontal="right"/>
    </xf>
    <xf numFmtId="43" fontId="27" fillId="2" borderId="13" xfId="1" applyFont="1" applyFill="1" applyBorder="1" applyAlignment="1">
      <alignment horizontal="right"/>
    </xf>
    <xf numFmtId="164" fontId="25" fillId="5" borderId="13" xfId="1" applyNumberFormat="1" applyFont="1" applyFill="1" applyBorder="1" applyProtection="1"/>
    <xf numFmtId="43" fontId="30" fillId="2" borderId="13" xfId="1" applyFont="1" applyFill="1" applyBorder="1" applyAlignment="1">
      <alignment horizontal="right"/>
    </xf>
    <xf numFmtId="164" fontId="27" fillId="5" borderId="13" xfId="1" applyNumberFormat="1" applyFont="1" applyFill="1" applyBorder="1" applyAlignment="1">
      <alignment horizontal="left" vertical="top" wrapText="1"/>
    </xf>
    <xf numFmtId="0" fontId="26" fillId="2" borderId="13" xfId="0" applyFont="1" applyFill="1" applyBorder="1" applyAlignment="1" applyProtection="1">
      <alignment horizontal="left"/>
      <protection locked="0"/>
    </xf>
    <xf numFmtId="0" fontId="26" fillId="2" borderId="13" xfId="0" applyFont="1" applyFill="1" applyBorder="1" applyProtection="1"/>
    <xf numFmtId="1" fontId="26" fillId="2" borderId="13" xfId="1" applyNumberFormat="1" applyFont="1" applyFill="1" applyBorder="1" applyAlignment="1">
      <alignment horizontal="right"/>
    </xf>
    <xf numFmtId="1" fontId="26" fillId="2" borderId="13" xfId="0" applyNumberFormat="1" applyFont="1" applyFill="1" applyBorder="1" applyAlignment="1" applyProtection="1">
      <alignment horizontal="left"/>
    </xf>
    <xf numFmtId="164" fontId="26" fillId="20" borderId="1" xfId="1" applyNumberFormat="1" applyFont="1" applyFill="1" applyBorder="1" applyProtection="1"/>
    <xf numFmtId="164" fontId="25" fillId="2" borderId="1" xfId="1" applyNumberFormat="1" applyFont="1" applyFill="1" applyBorder="1" applyProtection="1"/>
    <xf numFmtId="164" fontId="27" fillId="2" borderId="13" xfId="0" applyNumberFormat="1" applyFont="1" applyFill="1" applyBorder="1" applyAlignment="1">
      <alignment horizontal="right"/>
    </xf>
    <xf numFmtId="164" fontId="25" fillId="2" borderId="13" xfId="1" applyNumberFormat="1" applyFont="1" applyFill="1" applyBorder="1" applyProtection="1"/>
    <xf numFmtId="164" fontId="24" fillId="2" borderId="1" xfId="1" applyNumberFormat="1" applyFont="1" applyFill="1" applyBorder="1" applyAlignment="1">
      <alignment horizontal="right"/>
    </xf>
    <xf numFmtId="43" fontId="26" fillId="5" borderId="1" xfId="1" applyFont="1" applyFill="1" applyBorder="1" applyProtection="1"/>
    <xf numFmtId="43" fontId="25" fillId="0" borderId="1" xfId="1" applyFont="1" applyFill="1" applyBorder="1" applyProtection="1"/>
    <xf numFmtId="43" fontId="25" fillId="5" borderId="1" xfId="1" applyFont="1" applyFill="1" applyBorder="1" applyProtection="1"/>
    <xf numFmtId="43" fontId="25" fillId="0" borderId="1" xfId="1" applyFont="1" applyBorder="1" applyProtection="1"/>
    <xf numFmtId="1" fontId="26" fillId="0" borderId="1" xfId="1" applyNumberFormat="1" applyFont="1" applyBorder="1" applyAlignment="1">
      <alignment horizontal="left"/>
    </xf>
    <xf numFmtId="1" fontId="26" fillId="0" borderId="1" xfId="0" applyNumberFormat="1" applyFont="1" applyBorder="1" applyAlignment="1" applyProtection="1">
      <alignment horizontal="left"/>
    </xf>
    <xf numFmtId="0" fontId="28" fillId="0" borderId="1" xfId="0" applyFont="1" applyFill="1" applyBorder="1" applyAlignment="1">
      <alignment horizontal="left"/>
    </xf>
    <xf numFmtId="0" fontId="26" fillId="0" borderId="1" xfId="0" applyFont="1" applyFill="1" applyBorder="1" applyProtection="1"/>
    <xf numFmtId="1" fontId="26" fillId="0" borderId="1" xfId="1" applyNumberFormat="1" applyFont="1" applyFill="1" applyBorder="1" applyAlignment="1">
      <alignment horizontal="right"/>
    </xf>
    <xf numFmtId="43" fontId="26" fillId="0" borderId="1" xfId="1" applyFont="1" applyFill="1" applyBorder="1" applyProtection="1"/>
    <xf numFmtId="43" fontId="28" fillId="0" borderId="1" xfId="1" applyFont="1" applyFill="1" applyBorder="1" applyAlignment="1">
      <alignment horizontal="left"/>
    </xf>
    <xf numFmtId="43" fontId="26" fillId="0" borderId="1" xfId="1" applyFont="1" applyFill="1" applyBorder="1" applyAlignment="1" applyProtection="1">
      <alignment horizontal="left"/>
    </xf>
    <xf numFmtId="43" fontId="26" fillId="4" borderId="1" xfId="1" applyFont="1" applyFill="1" applyBorder="1" applyProtection="1"/>
    <xf numFmtId="43" fontId="26" fillId="4" borderId="1" xfId="1" applyFont="1" applyFill="1" applyBorder="1" applyAlignment="1" applyProtection="1">
      <alignment horizontal="left"/>
    </xf>
    <xf numFmtId="1" fontId="26" fillId="4" borderId="1" xfId="1" applyNumberFormat="1" applyFont="1" applyFill="1" applyBorder="1" applyAlignment="1" applyProtection="1">
      <alignment horizontal="left"/>
    </xf>
    <xf numFmtId="43" fontId="24" fillId="2" borderId="1" xfId="1" applyFont="1" applyFill="1" applyBorder="1" applyProtection="1"/>
    <xf numFmtId="43" fontId="29" fillId="0" borderId="1" xfId="1" applyFont="1" applyBorder="1"/>
    <xf numFmtId="43" fontId="26" fillId="0" borderId="1" xfId="1" applyFont="1" applyBorder="1" applyProtection="1"/>
    <xf numFmtId="43" fontId="26" fillId="0" borderId="1" xfId="1" applyFont="1" applyBorder="1" applyAlignment="1" applyProtection="1">
      <alignment horizontal="left"/>
    </xf>
    <xf numFmtId="43" fontId="25" fillId="2" borderId="1" xfId="1" applyFont="1" applyFill="1" applyBorder="1" applyProtection="1"/>
    <xf numFmtId="43" fontId="25" fillId="0" borderId="1" xfId="1" applyFont="1" applyBorder="1" applyAlignment="1" applyProtection="1">
      <alignment horizontal="left"/>
    </xf>
    <xf numFmtId="43" fontId="24" fillId="5" borderId="1" xfId="1" applyFont="1" applyFill="1" applyBorder="1" applyProtection="1"/>
    <xf numFmtId="43" fontId="23" fillId="2" borderId="1" xfId="1" applyFont="1" applyFill="1" applyBorder="1"/>
    <xf numFmtId="43" fontId="29" fillId="2" borderId="1" xfId="1" applyFont="1" applyFill="1" applyBorder="1"/>
    <xf numFmtId="43" fontId="26" fillId="2" borderId="1" xfId="1" applyFont="1" applyFill="1" applyBorder="1" applyProtection="1"/>
    <xf numFmtId="1" fontId="26" fillId="2" borderId="1" xfId="1" applyNumberFormat="1" applyFont="1" applyFill="1" applyBorder="1" applyAlignment="1">
      <alignment horizontal="left"/>
    </xf>
    <xf numFmtId="43" fontId="26" fillId="2" borderId="1" xfId="1" applyFont="1" applyFill="1" applyBorder="1" applyAlignment="1" applyProtection="1">
      <alignment horizontal="left"/>
    </xf>
    <xf numFmtId="43" fontId="23" fillId="0" borderId="0" xfId="1" applyFont="1" applyAlignment="1" applyProtection="1">
      <alignment horizontal="left"/>
    </xf>
    <xf numFmtId="43" fontId="23" fillId="2" borderId="1" xfId="1" applyFont="1" applyFill="1" applyBorder="1" applyAlignment="1">
      <alignment horizontal="left" wrapText="1"/>
    </xf>
    <xf numFmtId="43" fontId="23" fillId="0" borderId="1" xfId="1" applyFont="1" applyBorder="1"/>
    <xf numFmtId="43" fontId="23" fillId="2" borderId="1" xfId="1" applyFont="1" applyFill="1" applyBorder="1" applyAlignment="1">
      <alignment wrapText="1"/>
    </xf>
    <xf numFmtId="43" fontId="26" fillId="19" borderId="1" xfId="1" applyFont="1" applyFill="1" applyBorder="1" applyProtection="1"/>
    <xf numFmtId="43" fontId="26" fillId="19" borderId="1" xfId="1" applyFont="1" applyFill="1" applyBorder="1" applyAlignment="1" applyProtection="1">
      <alignment horizontal="left"/>
    </xf>
    <xf numFmtId="0" fontId="32" fillId="0" borderId="0" xfId="0" applyFont="1"/>
    <xf numFmtId="43" fontId="32" fillId="0" borderId="0" xfId="1" applyFont="1"/>
    <xf numFmtId="43" fontId="30" fillId="2" borderId="1" xfId="1" applyFont="1" applyFill="1" applyBorder="1"/>
    <xf numFmtId="43" fontId="30" fillId="5" borderId="1" xfId="1" applyFont="1" applyFill="1" applyBorder="1" applyProtection="1"/>
    <xf numFmtId="43" fontId="30" fillId="2" borderId="1" xfId="1" applyFont="1" applyFill="1" applyBorder="1" applyProtection="1"/>
    <xf numFmtId="43" fontId="30" fillId="0" borderId="1" xfId="1" applyFont="1" applyBorder="1"/>
    <xf numFmtId="43" fontId="30" fillId="5" borderId="3" xfId="1" applyFont="1" applyFill="1" applyBorder="1" applyProtection="1"/>
    <xf numFmtId="0" fontId="23" fillId="0" borderId="1" xfId="0" applyFont="1" applyBorder="1" applyAlignment="1"/>
    <xf numFmtId="43" fontId="28" fillId="2" borderId="2" xfId="1" applyFont="1" applyFill="1" applyBorder="1"/>
    <xf numFmtId="43" fontId="28" fillId="2" borderId="1" xfId="1" applyFont="1" applyFill="1" applyBorder="1" applyProtection="1"/>
    <xf numFmtId="1" fontId="28" fillId="2" borderId="1" xfId="1" applyNumberFormat="1" applyFont="1" applyFill="1" applyBorder="1" applyAlignment="1" applyProtection="1">
      <alignment horizontal="left"/>
    </xf>
    <xf numFmtId="43" fontId="28" fillId="2" borderId="1" xfId="1" applyFont="1" applyFill="1" applyBorder="1" applyAlignment="1" applyProtection="1">
      <alignment horizontal="left"/>
    </xf>
    <xf numFmtId="0" fontId="32" fillId="2" borderId="0" xfId="0" applyFont="1" applyFill="1"/>
    <xf numFmtId="43" fontId="32" fillId="2" borderId="0" xfId="1" applyFont="1" applyFill="1"/>
    <xf numFmtId="43" fontId="28" fillId="2" borderId="2" xfId="1" applyFont="1" applyFill="1" applyBorder="1" applyAlignment="1" applyProtection="1">
      <alignment horizontal="left"/>
      <protection locked="0"/>
    </xf>
    <xf numFmtId="43" fontId="28" fillId="2" borderId="1" xfId="1" applyFont="1" applyFill="1" applyBorder="1" applyAlignment="1" applyProtection="1">
      <alignment horizontal="left"/>
      <protection locked="0"/>
    </xf>
    <xf numFmtId="1" fontId="28" fillId="2" borderId="1" xfId="1" applyNumberFormat="1" applyFont="1" applyFill="1" applyBorder="1" applyAlignment="1">
      <alignment horizontal="right"/>
    </xf>
    <xf numFmtId="43" fontId="28" fillId="4" borderId="1" xfId="1" applyFont="1" applyFill="1" applyBorder="1" applyProtection="1"/>
    <xf numFmtId="1" fontId="28" fillId="4" borderId="1" xfId="1" applyNumberFormat="1" applyFont="1" applyFill="1" applyBorder="1" applyAlignment="1">
      <alignment horizontal="right"/>
    </xf>
    <xf numFmtId="43" fontId="28" fillId="4" borderId="1" xfId="1" applyFont="1" applyFill="1" applyBorder="1" applyAlignment="1" applyProtection="1">
      <alignment horizontal="left"/>
    </xf>
    <xf numFmtId="1" fontId="28" fillId="4" borderId="1" xfId="1" applyNumberFormat="1" applyFont="1" applyFill="1" applyBorder="1" applyAlignment="1" applyProtection="1">
      <alignment horizontal="left"/>
    </xf>
    <xf numFmtId="43" fontId="28" fillId="3" borderId="1" xfId="1" applyFont="1" applyFill="1" applyBorder="1" applyProtection="1"/>
    <xf numFmtId="1" fontId="28" fillId="3" borderId="1" xfId="1" applyNumberFormat="1" applyFont="1" applyFill="1" applyBorder="1" applyAlignment="1" applyProtection="1">
      <alignment horizontal="left"/>
    </xf>
    <xf numFmtId="43" fontId="28" fillId="3" borderId="1" xfId="1" applyFont="1" applyFill="1" applyBorder="1" applyAlignment="1" applyProtection="1">
      <alignment horizontal="left"/>
    </xf>
    <xf numFmtId="43" fontId="25" fillId="0" borderId="1" xfId="1" applyFont="1" applyFill="1" applyBorder="1" applyAlignment="1" applyProtection="1">
      <alignment horizontal="center"/>
    </xf>
    <xf numFmtId="43" fontId="25" fillId="0" borderId="1" xfId="1" applyFont="1" applyFill="1" applyBorder="1" applyAlignment="1" applyProtection="1">
      <alignment horizontal="left"/>
    </xf>
    <xf numFmtId="43" fontId="24" fillId="0" borderId="1" xfId="1" applyFont="1" applyFill="1" applyBorder="1" applyAlignment="1">
      <alignment horizontal="right"/>
    </xf>
    <xf numFmtId="0" fontId="23" fillId="0" borderId="1" xfId="0" applyFont="1" applyFill="1" applyBorder="1" applyAlignment="1"/>
    <xf numFmtId="0" fontId="23" fillId="0" borderId="0" xfId="0" applyFont="1" applyAlignment="1">
      <alignment wrapText="1"/>
    </xf>
    <xf numFmtId="0" fontId="23" fillId="0" borderId="0" xfId="0" applyFont="1" applyFill="1" applyAlignment="1"/>
    <xf numFmtId="0" fontId="23" fillId="0" borderId="1" xfId="0" applyFont="1" applyBorder="1" applyAlignment="1">
      <alignment wrapText="1"/>
    </xf>
    <xf numFmtId="0" fontId="23" fillId="0" borderId="0" xfId="0" applyFont="1" applyFill="1" applyAlignment="1">
      <alignment wrapText="1"/>
    </xf>
    <xf numFmtId="4" fontId="25" fillId="2" borderId="1" xfId="1" applyNumberFormat="1" applyFont="1" applyFill="1" applyBorder="1" applyProtection="1"/>
    <xf numFmtId="0" fontId="23" fillId="2" borderId="1" xfId="0" applyFont="1" applyFill="1" applyBorder="1" applyAlignment="1">
      <alignment wrapText="1"/>
    </xf>
    <xf numFmtId="43" fontId="25" fillId="2" borderId="1" xfId="1" applyFont="1" applyFill="1" applyBorder="1" applyAlignment="1" applyProtection="1">
      <alignment horizontal="right"/>
    </xf>
    <xf numFmtId="43" fontId="25" fillId="0" borderId="1" xfId="1" applyFont="1" applyFill="1" applyBorder="1" applyAlignment="1" applyProtection="1">
      <alignment horizontal="right"/>
    </xf>
    <xf numFmtId="43" fontId="26" fillId="0" borderId="1" xfId="1" applyFont="1" applyFill="1" applyBorder="1" applyAlignment="1" applyProtection="1">
      <alignment horizontal="center"/>
    </xf>
    <xf numFmtId="0" fontId="23" fillId="0" borderId="1" xfId="0" applyFont="1" applyFill="1" applyBorder="1" applyAlignment="1">
      <alignment wrapText="1"/>
    </xf>
    <xf numFmtId="43" fontId="25" fillId="2" borderId="1" xfId="1" applyFont="1" applyFill="1" applyBorder="1" applyAlignment="1" applyProtection="1">
      <alignment horizontal="left"/>
    </xf>
    <xf numFmtId="43" fontId="33" fillId="0" borderId="1" xfId="1" applyFont="1" applyBorder="1" applyAlignment="1">
      <alignment horizontal="right"/>
    </xf>
    <xf numFmtId="43" fontId="24" fillId="0" borderId="1" xfId="1" applyFont="1" applyBorder="1"/>
    <xf numFmtId="43" fontId="33" fillId="0" borderId="1" xfId="1" applyFont="1" applyFill="1" applyBorder="1" applyAlignment="1">
      <alignment horizontal="right"/>
    </xf>
    <xf numFmtId="43" fontId="24" fillId="0" borderId="1" xfId="1" applyFont="1" applyFill="1" applyBorder="1"/>
    <xf numFmtId="43" fontId="33" fillId="2" borderId="1" xfId="1" applyFont="1" applyFill="1" applyBorder="1" applyAlignment="1">
      <alignment horizontal="right"/>
    </xf>
    <xf numFmtId="43" fontId="24" fillId="2" borderId="1" xfId="1" applyFont="1" applyFill="1" applyBorder="1" applyAlignment="1">
      <alignment horizontal="right"/>
    </xf>
    <xf numFmtId="43" fontId="24" fillId="2" borderId="1" xfId="1" applyFont="1" applyFill="1" applyBorder="1"/>
    <xf numFmtId="43" fontId="33" fillId="2" borderId="1" xfId="1" applyFont="1" applyFill="1" applyBorder="1" applyAlignment="1" applyProtection="1">
      <alignment horizontal="right"/>
    </xf>
    <xf numFmtId="43" fontId="24" fillId="2" borderId="1" xfId="1" applyFont="1" applyFill="1" applyBorder="1" applyAlignment="1" applyProtection="1">
      <alignment horizontal="right"/>
    </xf>
    <xf numFmtId="43" fontId="26" fillId="2" borderId="1" xfId="1" applyFont="1" applyFill="1" applyBorder="1" applyAlignment="1" applyProtection="1">
      <alignment horizontal="center"/>
    </xf>
    <xf numFmtId="43" fontId="25" fillId="2" borderId="1" xfId="1" applyFont="1" applyFill="1" applyBorder="1" applyAlignment="1">
      <alignment horizontal="right"/>
    </xf>
    <xf numFmtId="43" fontId="26" fillId="2" borderId="1" xfId="1" applyFont="1" applyFill="1" applyBorder="1" applyAlignment="1" applyProtection="1">
      <alignment horizontal="right"/>
    </xf>
    <xf numFmtId="43" fontId="25" fillId="2" borderId="1" xfId="1" applyFont="1" applyFill="1" applyBorder="1" applyAlignment="1" applyProtection="1">
      <alignment horizontal="center"/>
    </xf>
    <xf numFmtId="43" fontId="23" fillId="2" borderId="1" xfId="1" applyFont="1" applyFill="1" applyBorder="1" applyAlignment="1">
      <alignment vertical="center" wrapText="1"/>
    </xf>
    <xf numFmtId="4" fontId="24" fillId="0" borderId="1" xfId="1" applyNumberFormat="1" applyFont="1" applyBorder="1"/>
    <xf numFmtId="4" fontId="24" fillId="0" borderId="1" xfId="1" applyNumberFormat="1" applyFont="1" applyFill="1" applyBorder="1"/>
    <xf numFmtId="43" fontId="24" fillId="0" borderId="1" xfId="1" applyFont="1" applyFill="1" applyBorder="1" applyAlignment="1" applyProtection="1">
      <alignment horizontal="right"/>
    </xf>
    <xf numFmtId="43" fontId="24" fillId="0" borderId="1" xfId="1" applyFont="1" applyFill="1" applyBorder="1" applyProtection="1"/>
    <xf numFmtId="43" fontId="24" fillId="0" borderId="1" xfId="1" applyFont="1" applyFill="1" applyBorder="1" applyAlignment="1" applyProtection="1">
      <alignment horizontal="left"/>
    </xf>
    <xf numFmtId="43" fontId="25" fillId="0" borderId="1" xfId="1" applyFont="1" applyFill="1" applyBorder="1" applyAlignment="1">
      <alignment horizontal="right"/>
    </xf>
    <xf numFmtId="4" fontId="24" fillId="0" borderId="1" xfId="1" applyNumberFormat="1" applyFont="1" applyFill="1" applyBorder="1" applyProtection="1"/>
    <xf numFmtId="43" fontId="23" fillId="0" borderId="1" xfId="1" applyFont="1" applyFill="1" applyBorder="1" applyAlignment="1">
      <alignment vertical="center" wrapText="1"/>
    </xf>
    <xf numFmtId="4" fontId="25" fillId="0" borderId="1" xfId="1" applyNumberFormat="1" applyFont="1" applyFill="1" applyBorder="1" applyProtection="1"/>
    <xf numFmtId="43" fontId="30" fillId="0" borderId="1" xfId="1" applyFont="1" applyFill="1" applyBorder="1" applyProtection="1"/>
    <xf numFmtId="4" fontId="24" fillId="0" borderId="0" xfId="1" applyNumberFormat="1" applyFont="1"/>
    <xf numFmtId="43" fontId="23" fillId="2" borderId="1" xfId="1" applyFont="1" applyFill="1" applyBorder="1" applyAlignment="1" applyProtection="1">
      <alignment horizontal="right"/>
    </xf>
    <xf numFmtId="4" fontId="30" fillId="2" borderId="1" xfId="1" applyNumberFormat="1" applyFont="1" applyFill="1" applyBorder="1" applyProtection="1"/>
    <xf numFmtId="43" fontId="30" fillId="2" borderId="1" xfId="1" applyFont="1" applyFill="1" applyBorder="1" applyAlignment="1" applyProtection="1">
      <alignment horizontal="center"/>
    </xf>
    <xf numFmtId="43" fontId="30" fillId="0" borderId="1" xfId="1" applyFont="1" applyBorder="1" applyAlignment="1">
      <alignment horizontal="right"/>
    </xf>
    <xf numFmtId="43" fontId="30" fillId="0" borderId="1" xfId="1" applyFont="1" applyFill="1" applyBorder="1" applyAlignment="1">
      <alignment horizontal="right"/>
    </xf>
    <xf numFmtId="43" fontId="30" fillId="0" borderId="1" xfId="1" applyFont="1" applyFill="1" applyBorder="1"/>
    <xf numFmtId="4" fontId="30" fillId="0" borderId="1" xfId="1" applyNumberFormat="1" applyFont="1" applyFill="1" applyBorder="1"/>
    <xf numFmtId="164" fontId="24" fillId="0" borderId="1" xfId="1" applyNumberFormat="1" applyFont="1" applyFill="1" applyBorder="1" applyProtection="1"/>
    <xf numFmtId="0" fontId="23" fillId="2" borderId="1" xfId="0" applyFont="1" applyFill="1" applyBorder="1" applyAlignment="1">
      <alignment vertical="center" wrapText="1"/>
    </xf>
    <xf numFmtId="43" fontId="26" fillId="3" borderId="13" xfId="1" applyFont="1" applyFill="1" applyBorder="1" applyProtection="1"/>
    <xf numFmtId="1" fontId="26" fillId="3" borderId="13" xfId="1" applyNumberFormat="1" applyFont="1" applyFill="1" applyBorder="1" applyAlignment="1" applyProtection="1">
      <alignment horizontal="left"/>
    </xf>
    <xf numFmtId="43" fontId="26" fillId="3" borderId="13" xfId="1" applyFont="1" applyFill="1" applyBorder="1" applyAlignment="1" applyProtection="1">
      <alignment horizontal="left"/>
    </xf>
    <xf numFmtId="0" fontId="22" fillId="0" borderId="0" xfId="0" applyFont="1" applyBorder="1"/>
    <xf numFmtId="43" fontId="22" fillId="0" borderId="0" xfId="1" applyFont="1" applyBorder="1"/>
    <xf numFmtId="43" fontId="26" fillId="0" borderId="13" xfId="1" applyFont="1" applyBorder="1" applyProtection="1"/>
    <xf numFmtId="43" fontId="25" fillId="0" borderId="13" xfId="1" applyFont="1" applyBorder="1" applyProtection="1"/>
    <xf numFmtId="43" fontId="25" fillId="5" borderId="13" xfId="1" applyFont="1" applyFill="1" applyBorder="1" applyProtection="1"/>
    <xf numFmtId="43" fontId="26" fillId="2" borderId="15" xfId="1" applyFont="1" applyFill="1" applyBorder="1" applyProtection="1"/>
    <xf numFmtId="1" fontId="26" fillId="2" borderId="13" xfId="1" applyNumberFormat="1" applyFont="1" applyFill="1" applyBorder="1" applyAlignment="1">
      <alignment horizontal="left"/>
    </xf>
    <xf numFmtId="43" fontId="26" fillId="2" borderId="13" xfId="1" applyFont="1" applyFill="1" applyBorder="1" applyAlignment="1" applyProtection="1">
      <alignment horizontal="left"/>
    </xf>
    <xf numFmtId="1" fontId="26" fillId="2" borderId="13" xfId="1" applyNumberFormat="1" applyFont="1" applyFill="1" applyBorder="1" applyAlignment="1" applyProtection="1">
      <alignment horizontal="left"/>
    </xf>
    <xf numFmtId="0" fontId="22" fillId="0" borderId="1" xfId="0" applyFont="1" applyBorder="1"/>
    <xf numFmtId="43" fontId="22" fillId="0" borderId="1" xfId="1" applyFont="1" applyBorder="1"/>
    <xf numFmtId="43" fontId="29" fillId="2" borderId="10" xfId="1" applyFont="1" applyFill="1" applyBorder="1"/>
    <xf numFmtId="43" fontId="26" fillId="2" borderId="10" xfId="1" applyFont="1" applyFill="1" applyBorder="1" applyAlignment="1" applyProtection="1">
      <alignment horizontal="center"/>
    </xf>
    <xf numFmtId="43" fontId="26" fillId="2" borderId="10" xfId="1" applyFont="1" applyFill="1" applyBorder="1" applyProtection="1"/>
    <xf numFmtId="43" fontId="26" fillId="0" borderId="10" xfId="1" applyFont="1" applyBorder="1" applyProtection="1"/>
    <xf numFmtId="43" fontId="25" fillId="0" borderId="10" xfId="1" applyFont="1" applyBorder="1" applyProtection="1"/>
    <xf numFmtId="1" fontId="26" fillId="2" borderId="10" xfId="1" applyNumberFormat="1" applyFont="1" applyFill="1" applyBorder="1" applyAlignment="1">
      <alignment horizontal="left"/>
    </xf>
    <xf numFmtId="43" fontId="26" fillId="2" borderId="10" xfId="1" applyFont="1" applyFill="1" applyBorder="1" applyAlignment="1" applyProtection="1">
      <alignment horizontal="left"/>
    </xf>
    <xf numFmtId="43" fontId="30" fillId="0" borderId="1" xfId="1" applyFont="1" applyBorder="1" applyProtection="1"/>
    <xf numFmtId="164" fontId="26" fillId="0" borderId="1" xfId="1" applyNumberFormat="1" applyFont="1" applyBorder="1" applyProtection="1"/>
    <xf numFmtId="0" fontId="26" fillId="2" borderId="1" xfId="0" applyFont="1" applyFill="1" applyBorder="1" applyAlignment="1" applyProtection="1">
      <alignment horizontal="center"/>
    </xf>
    <xf numFmtId="0" fontId="26" fillId="2" borderId="1" xfId="0" applyFont="1" applyFill="1" applyBorder="1" applyAlignment="1">
      <alignment horizontal="left"/>
    </xf>
    <xf numFmtId="43" fontId="26" fillId="3" borderId="1" xfId="1" applyFont="1" applyFill="1" applyBorder="1" applyProtection="1"/>
    <xf numFmtId="1" fontId="26" fillId="3" borderId="1" xfId="1" applyNumberFormat="1" applyFont="1" applyFill="1" applyBorder="1" applyAlignment="1" applyProtection="1">
      <alignment horizontal="left"/>
    </xf>
    <xf numFmtId="43" fontId="26" fillId="3" borderId="1" xfId="1" applyFont="1" applyFill="1" applyBorder="1" applyAlignment="1" applyProtection="1">
      <alignment horizontal="left"/>
    </xf>
    <xf numFmtId="43" fontId="24" fillId="0" borderId="0" xfId="1" applyFont="1"/>
    <xf numFmtId="43" fontId="23" fillId="2" borderId="1" xfId="1" applyFont="1" applyFill="1" applyBorder="1" applyAlignment="1" applyProtection="1">
      <alignment horizontal="center"/>
    </xf>
    <xf numFmtId="43" fontId="23" fillId="2" borderId="1" xfId="1" applyFont="1" applyFill="1" applyBorder="1" applyProtection="1"/>
    <xf numFmtId="1" fontId="23" fillId="2" borderId="1" xfId="1" applyNumberFormat="1" applyFont="1" applyFill="1" applyBorder="1" applyAlignment="1" applyProtection="1">
      <alignment horizontal="left"/>
    </xf>
    <xf numFmtId="43" fontId="23" fillId="2" borderId="1" xfId="1" applyFont="1" applyFill="1" applyBorder="1" applyAlignment="1" applyProtection="1">
      <alignment horizontal="left"/>
    </xf>
    <xf numFmtId="43" fontId="23" fillId="3" borderId="1" xfId="1" applyFont="1" applyFill="1" applyBorder="1" applyProtection="1"/>
    <xf numFmtId="1" fontId="23" fillId="3" borderId="1" xfId="1" applyNumberFormat="1" applyFont="1" applyFill="1" applyBorder="1" applyAlignment="1" applyProtection="1">
      <alignment horizontal="left"/>
    </xf>
    <xf numFmtId="43" fontId="23" fillId="3" borderId="1" xfId="1" applyFont="1" applyFill="1" applyBorder="1" applyAlignment="1" applyProtection="1">
      <alignment horizontal="left"/>
    </xf>
    <xf numFmtId="43" fontId="24" fillId="21" borderId="1" xfId="1" applyFont="1" applyFill="1" applyBorder="1" applyAlignment="1">
      <alignment horizontal="right"/>
    </xf>
    <xf numFmtId="43" fontId="24" fillId="2" borderId="3" xfId="1" applyFont="1" applyFill="1" applyBorder="1"/>
    <xf numFmtId="43" fontId="24" fillId="0" borderId="1" xfId="0" applyNumberFormat="1" applyFont="1" applyBorder="1"/>
    <xf numFmtId="0" fontId="23" fillId="2" borderId="1" xfId="0" applyFont="1" applyFill="1" applyBorder="1" applyAlignment="1">
      <alignment vertical="top" wrapText="1"/>
    </xf>
    <xf numFmtId="1" fontId="24" fillId="2" borderId="1" xfId="1" applyNumberFormat="1" applyFont="1" applyFill="1" applyBorder="1" applyAlignment="1" applyProtection="1">
      <alignment horizontal="left"/>
    </xf>
    <xf numFmtId="43" fontId="24" fillId="2" borderId="1" xfId="1" applyFont="1" applyFill="1" applyBorder="1" applyAlignment="1" applyProtection="1">
      <alignment horizontal="left"/>
    </xf>
    <xf numFmtId="1" fontId="24" fillId="2" borderId="1" xfId="1" applyNumberFormat="1" applyFont="1" applyFill="1" applyBorder="1" applyAlignment="1">
      <alignment horizontal="right"/>
    </xf>
    <xf numFmtId="0" fontId="23" fillId="2" borderId="16" xfId="0" applyFont="1" applyFill="1" applyBorder="1" applyAlignment="1">
      <alignment vertical="top" wrapText="1"/>
    </xf>
    <xf numFmtId="1" fontId="23" fillId="2" borderId="1" xfId="1" applyNumberFormat="1" applyFont="1" applyFill="1" applyBorder="1" applyAlignment="1">
      <alignment horizontal="right"/>
    </xf>
    <xf numFmtId="43" fontId="24" fillId="2" borderId="3" xfId="1" applyFont="1" applyFill="1" applyBorder="1" applyProtection="1"/>
    <xf numFmtId="0" fontId="23" fillId="0" borderId="1" xfId="0" applyFont="1" applyBorder="1"/>
    <xf numFmtId="43" fontId="23" fillId="2" borderId="2" xfId="1" applyFont="1" applyFill="1" applyBorder="1"/>
    <xf numFmtId="43" fontId="25" fillId="3" borderId="1" xfId="1" applyFont="1" applyFill="1" applyBorder="1" applyProtection="1"/>
    <xf numFmtId="43" fontId="29" fillId="0" borderId="1" xfId="1" applyFont="1" applyFill="1" applyBorder="1"/>
    <xf numFmtId="1" fontId="26" fillId="0" borderId="1" xfId="1" applyNumberFormat="1" applyFont="1" applyBorder="1" applyAlignment="1">
      <alignment horizontal="right"/>
    </xf>
    <xf numFmtId="43" fontId="23" fillId="0" borderId="1" xfId="1" applyFont="1" applyFill="1" applyBorder="1"/>
    <xf numFmtId="1" fontId="26" fillId="4" borderId="1" xfId="1" applyNumberFormat="1" applyFont="1" applyFill="1" applyBorder="1" applyAlignment="1"/>
    <xf numFmtId="0" fontId="22" fillId="22" borderId="0" xfId="0" applyFont="1" applyFill="1"/>
    <xf numFmtId="43" fontId="22" fillId="22" borderId="0" xfId="1" applyFont="1" applyFill="1"/>
    <xf numFmtId="43" fontId="26" fillId="22" borderId="1" xfId="1" applyFont="1" applyFill="1" applyBorder="1" applyProtection="1"/>
    <xf numFmtId="1" fontId="26" fillId="22" borderId="1" xfId="1" applyNumberFormat="1" applyFont="1" applyFill="1" applyBorder="1" applyAlignment="1" applyProtection="1">
      <alignment horizontal="left"/>
    </xf>
    <xf numFmtId="0" fontId="25" fillId="0" borderId="3" xfId="0" applyFont="1" applyBorder="1" applyAlignment="1">
      <alignment horizontal="left"/>
    </xf>
    <xf numFmtId="43" fontId="25" fillId="0" borderId="3" xfId="0" applyNumberFormat="1" applyFont="1" applyBorder="1" applyAlignment="1">
      <alignment horizontal="left"/>
    </xf>
    <xf numFmtId="0" fontId="29" fillId="0" borderId="0" xfId="0" applyFont="1" applyBorder="1"/>
    <xf numFmtId="0" fontId="26" fillId="0" borderId="2" xfId="0" applyFont="1" applyBorder="1" applyProtection="1"/>
    <xf numFmtId="0" fontId="26" fillId="0" borderId="1" xfId="0" applyFont="1" applyBorder="1" applyAlignment="1" applyProtection="1">
      <alignment horizontal="center"/>
    </xf>
    <xf numFmtId="43" fontId="26" fillId="0" borderId="1" xfId="0" applyNumberFormat="1" applyFont="1" applyBorder="1" applyAlignment="1" applyProtection="1">
      <alignment horizontal="center"/>
    </xf>
    <xf numFmtId="164" fontId="28" fillId="2" borderId="1" xfId="0" applyNumberFormat="1" applyFont="1" applyFill="1" applyBorder="1" applyAlignment="1" applyProtection="1">
      <alignment horizontal="center"/>
    </xf>
    <xf numFmtId="0" fontId="25" fillId="0" borderId="3" xfId="0" applyFont="1" applyBorder="1" applyAlignment="1" applyProtection="1">
      <alignment horizontal="left"/>
    </xf>
    <xf numFmtId="164" fontId="25" fillId="0" borderId="3" xfId="0" applyNumberFormat="1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center"/>
    </xf>
    <xf numFmtId="0" fontId="26" fillId="0" borderId="2" xfId="0" applyFont="1" applyBorder="1" applyAlignment="1" applyProtection="1">
      <alignment horizontal="center"/>
    </xf>
    <xf numFmtId="1" fontId="26" fillId="0" borderId="1" xfId="1" applyNumberFormat="1" applyFont="1" applyBorder="1" applyAlignment="1" applyProtection="1">
      <alignment horizontal="center"/>
    </xf>
    <xf numFmtId="1" fontId="26" fillId="0" borderId="1" xfId="0" applyNumberFormat="1" applyFont="1" applyBorder="1" applyAlignment="1" applyProtection="1">
      <alignment horizontal="center"/>
    </xf>
    <xf numFmtId="164" fontId="26" fillId="23" borderId="1" xfId="1" applyNumberFormat="1" applyFont="1" applyFill="1" applyBorder="1" applyAlignment="1" applyProtection="1">
      <alignment horizontal="center" vertical="center" wrapText="1"/>
    </xf>
    <xf numFmtId="0" fontId="26" fillId="23" borderId="3" xfId="0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 applyProtection="1">
      <alignment horizontal="left"/>
    </xf>
    <xf numFmtId="164" fontId="26" fillId="2" borderId="0" xfId="1" applyNumberFormat="1" applyFont="1" applyFill="1"/>
    <xf numFmtId="0" fontId="25" fillId="2" borderId="0" xfId="0" applyFont="1" applyFill="1" applyBorder="1" applyAlignment="1" applyProtection="1">
      <alignment horizontal="left"/>
    </xf>
    <xf numFmtId="164" fontId="25" fillId="0" borderId="0" xfId="0" applyNumberFormat="1" applyFont="1" applyBorder="1" applyAlignment="1" applyProtection="1">
      <alignment horizontal="left"/>
    </xf>
    <xf numFmtId="0" fontId="25" fillId="0" borderId="0" xfId="0" applyFont="1" applyBorder="1" applyProtection="1"/>
    <xf numFmtId="0" fontId="26" fillId="0" borderId="0" xfId="0" applyFont="1" applyBorder="1" applyProtection="1"/>
    <xf numFmtId="1" fontId="25" fillId="0" borderId="0" xfId="1" applyNumberFormat="1" applyFont="1" applyBorder="1" applyProtection="1"/>
    <xf numFmtId="1" fontId="25" fillId="0" borderId="0" xfId="0" applyNumberFormat="1" applyFont="1" applyProtection="1"/>
    <xf numFmtId="0" fontId="24" fillId="0" borderId="0" xfId="0" applyFont="1" applyProtection="1"/>
    <xf numFmtId="164" fontId="24" fillId="0" borderId="0" xfId="0" applyNumberFormat="1" applyFont="1" applyProtection="1"/>
    <xf numFmtId="0" fontId="23" fillId="2" borderId="1" xfId="0" applyFont="1" applyFill="1" applyBorder="1" applyAlignment="1">
      <alignment horizontal="left" vertical="center" wrapText="1"/>
    </xf>
    <xf numFmtId="0" fontId="10" fillId="17" borderId="2" xfId="0" applyFont="1" applyFill="1" applyBorder="1" applyAlignment="1">
      <alignment horizontal="center" vertical="center"/>
    </xf>
    <xf numFmtId="0" fontId="10" fillId="17" borderId="4" xfId="0" applyFont="1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43" fontId="4" fillId="14" borderId="1" xfId="1" applyNumberFormat="1" applyFont="1" applyFill="1" applyBorder="1" applyAlignment="1">
      <alignment horizontal="center" vertical="center" wrapText="1"/>
    </xf>
    <xf numFmtId="0" fontId="4" fillId="17" borderId="2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 wrapText="1"/>
    </xf>
    <xf numFmtId="43" fontId="25" fillId="0" borderId="3" xfId="0" applyNumberFormat="1" applyFont="1" applyBorder="1" applyAlignment="1" applyProtection="1">
      <alignment horizontal="left"/>
    </xf>
    <xf numFmtId="0" fontId="23" fillId="0" borderId="0" xfId="0" applyFont="1" applyBorder="1" applyAlignment="1" applyProtection="1">
      <alignment horizontal="left"/>
    </xf>
    <xf numFmtId="0" fontId="23" fillId="0" borderId="3" xfId="0" applyFont="1" applyBorder="1" applyAlignment="1" applyProtection="1">
      <alignment horizontal="left"/>
    </xf>
    <xf numFmtId="43" fontId="23" fillId="0" borderId="3" xfId="0" applyNumberFormat="1" applyFont="1" applyBorder="1" applyAlignment="1">
      <alignment horizontal="left"/>
    </xf>
    <xf numFmtId="43" fontId="23" fillId="22" borderId="3" xfId="1" applyFont="1" applyFill="1" applyBorder="1" applyAlignment="1" applyProtection="1">
      <alignment horizontal="left"/>
    </xf>
    <xf numFmtId="43" fontId="23" fillId="0" borderId="1" xfId="1" applyFont="1" applyFill="1" applyBorder="1" applyAlignment="1">
      <alignment wrapText="1"/>
    </xf>
    <xf numFmtId="43" fontId="23" fillId="0" borderId="1" xfId="1" applyFont="1" applyBorder="1" applyAlignment="1">
      <alignment wrapText="1"/>
    </xf>
    <xf numFmtId="43" fontId="23" fillId="2" borderId="1" xfId="1" applyFont="1" applyFill="1" applyBorder="1" applyAlignment="1">
      <alignment horizontal="left" vertical="center" wrapText="1"/>
    </xf>
    <xf numFmtId="43" fontId="23" fillId="0" borderId="1" xfId="1" applyFont="1" applyFill="1" applyBorder="1" applyAlignment="1">
      <alignment horizontal="left" vertical="center" wrapText="1"/>
    </xf>
    <xf numFmtId="43" fontId="23" fillId="0" borderId="1" xfId="1" applyFont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horizontal="left"/>
    </xf>
    <xf numFmtId="49" fontId="23" fillId="0" borderId="1" xfId="0" applyNumberFormat="1" applyFont="1" applyFill="1" applyBorder="1" applyAlignment="1">
      <alignment wrapText="1"/>
    </xf>
    <xf numFmtId="43" fontId="23" fillId="4" borderId="1" xfId="1" applyFont="1" applyFill="1" applyBorder="1" applyAlignment="1" applyProtection="1">
      <alignment horizontal="left"/>
      <protection locked="0"/>
    </xf>
    <xf numFmtId="43" fontId="23" fillId="0" borderId="1" xfId="1" applyFont="1" applyFill="1" applyBorder="1" applyAlignment="1">
      <alignment vertical="top" wrapText="1"/>
    </xf>
    <xf numFmtId="43" fontId="23" fillId="0" borderId="1" xfId="1" applyFont="1" applyFill="1" applyBorder="1" applyAlignment="1">
      <alignment horizontal="left" vertical="top" wrapText="1"/>
    </xf>
    <xf numFmtId="49" fontId="23" fillId="0" borderId="1" xfId="1" applyNumberFormat="1" applyFont="1" applyFill="1" applyBorder="1" applyAlignment="1">
      <alignment wrapText="1"/>
    </xf>
    <xf numFmtId="43" fontId="23" fillId="0" borderId="1" xfId="1" applyFont="1" applyBorder="1" applyAlignment="1">
      <alignment horizontal="left" vertical="center" wrapText="1"/>
    </xf>
    <xf numFmtId="43" fontId="23" fillId="0" borderId="1" xfId="1" applyFont="1" applyBorder="1" applyAlignment="1">
      <alignment vertical="center" wrapText="1"/>
    </xf>
    <xf numFmtId="43" fontId="23" fillId="0" borderId="1" xfId="1" applyFont="1" applyFill="1" applyBorder="1" applyAlignment="1">
      <alignment horizontal="left"/>
    </xf>
    <xf numFmtId="0" fontId="23" fillId="0" borderId="1" xfId="0" applyFont="1" applyBorder="1" applyAlignment="1">
      <alignment horizontal="left" vertical="center" wrapText="1"/>
    </xf>
    <xf numFmtId="0" fontId="23" fillId="2" borderId="1" xfId="4" applyFont="1" applyFill="1" applyBorder="1" applyAlignment="1">
      <alignment horizontal="left" vertical="center" wrapText="1"/>
    </xf>
    <xf numFmtId="0" fontId="23" fillId="2" borderId="13" xfId="0" applyFont="1" applyFill="1" applyBorder="1" applyAlignment="1">
      <alignment horizontal="left" vertical="center" wrapText="1"/>
    </xf>
    <xf numFmtId="0" fontId="23" fillId="19" borderId="13" xfId="0" applyFont="1" applyFill="1" applyBorder="1" applyAlignment="1">
      <alignment horizontal="left" vertical="center" wrapText="1"/>
    </xf>
    <xf numFmtId="0" fontId="23" fillId="4" borderId="10" xfId="0" applyFont="1" applyFill="1" applyBorder="1" applyAlignment="1"/>
    <xf numFmtId="0" fontId="23" fillId="0" borderId="2" xfId="0" applyFont="1" applyBorder="1" applyAlignment="1">
      <alignment horizontal="left" wrapText="1"/>
    </xf>
    <xf numFmtId="0" fontId="23" fillId="0" borderId="2" xfId="0" applyFont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9" xfId="0" applyFont="1" applyBorder="1" applyAlignment="1">
      <alignment horizontal="left" wrapText="1"/>
    </xf>
    <xf numFmtId="43" fontId="26" fillId="2" borderId="3" xfId="1" applyFont="1" applyFill="1" applyBorder="1" applyAlignment="1">
      <alignment horizontal="left"/>
    </xf>
    <xf numFmtId="43" fontId="25" fillId="2" borderId="3" xfId="0" applyNumberFormat="1" applyFont="1" applyFill="1" applyBorder="1" applyAlignment="1">
      <alignment horizontal="left"/>
    </xf>
    <xf numFmtId="164" fontId="25" fillId="2" borderId="3" xfId="0" applyNumberFormat="1" applyFont="1" applyFill="1" applyBorder="1" applyAlignment="1">
      <alignment horizontal="left"/>
    </xf>
    <xf numFmtId="43" fontId="8" fillId="2" borderId="0" xfId="1" applyFont="1" applyFill="1"/>
    <xf numFmtId="0" fontId="0" fillId="2" borderId="0" xfId="0" applyFill="1"/>
    <xf numFmtId="43" fontId="15" fillId="2" borderId="0" xfId="0" applyNumberFormat="1" applyFont="1" applyFill="1"/>
    <xf numFmtId="0" fontId="2" fillId="2" borderId="0" xfId="0" applyFont="1" applyFill="1"/>
    <xf numFmtId="43" fontId="7" fillId="2" borderId="0" xfId="0" applyNumberFormat="1" applyFont="1" applyFill="1"/>
    <xf numFmtId="43" fontId="2" fillId="2" borderId="0" xfId="0" applyNumberFormat="1" applyFont="1" applyFill="1"/>
    <xf numFmtId="43" fontId="0" fillId="2" borderId="0" xfId="0" applyNumberFormat="1" applyFill="1"/>
    <xf numFmtId="44" fontId="2" fillId="0" borderId="0" xfId="0" applyNumberFormat="1" applyFont="1"/>
    <xf numFmtId="43" fontId="0" fillId="0" borderId="0" xfId="5" applyFont="1"/>
    <xf numFmtId="43" fontId="2" fillId="0" borderId="0" xfId="5" applyFont="1"/>
    <xf numFmtId="4" fontId="6" fillId="8" borderId="17" xfId="0" applyNumberFormat="1" applyFont="1" applyFill="1" applyBorder="1" applyAlignment="1">
      <alignment horizontal="right"/>
    </xf>
    <xf numFmtId="4" fontId="5" fillId="8" borderId="17" xfId="0" applyNumberFormat="1" applyFont="1" applyFill="1" applyBorder="1" applyAlignment="1">
      <alignment horizontal="right"/>
    </xf>
    <xf numFmtId="43" fontId="26" fillId="4" borderId="1" xfId="1" applyFont="1" applyFill="1" applyBorder="1" applyAlignment="1" applyProtection="1">
      <alignment horizontal="left"/>
      <protection locked="0"/>
    </xf>
    <xf numFmtId="0" fontId="26" fillId="0" borderId="1" xfId="0" applyFont="1" applyBorder="1" applyAlignment="1" applyProtection="1">
      <alignment horizontal="center"/>
    </xf>
    <xf numFmtId="0" fontId="23" fillId="0" borderId="1" xfId="0" applyFont="1" applyBorder="1" applyAlignment="1">
      <alignment horizontal="left" wrapText="1"/>
    </xf>
    <xf numFmtId="0" fontId="23" fillId="0" borderId="1" xfId="0" applyFont="1" applyFill="1" applyBorder="1" applyAlignment="1">
      <alignment horizontal="left" wrapText="1"/>
    </xf>
    <xf numFmtId="43" fontId="23" fillId="0" borderId="1" xfId="1" applyFont="1" applyBorder="1" applyAlignment="1">
      <alignment horizontal="left" wrapText="1"/>
    </xf>
    <xf numFmtId="43" fontId="36" fillId="14" borderId="1" xfId="1" applyFont="1" applyFill="1" applyBorder="1" applyAlignment="1" applyProtection="1">
      <alignment horizontal="center"/>
    </xf>
    <xf numFmtId="43" fontId="24" fillId="0" borderId="0" xfId="0" applyNumberFormat="1" applyFont="1"/>
    <xf numFmtId="164" fontId="36" fillId="14" borderId="1" xfId="1" applyNumberFormat="1" applyFont="1" applyFill="1" applyBorder="1" applyAlignment="1">
      <alignment horizontal="center" vertical="center" wrapText="1"/>
    </xf>
    <xf numFmtId="164" fontId="26" fillId="2" borderId="1" xfId="1" applyNumberFormat="1" applyFont="1" applyFill="1" applyBorder="1" applyAlignment="1">
      <alignment horizontal="center" vertical="center" wrapText="1"/>
    </xf>
    <xf numFmtId="164" fontId="25" fillId="0" borderId="13" xfId="1" applyNumberFormat="1" applyFont="1" applyBorder="1" applyProtection="1"/>
    <xf numFmtId="0" fontId="17" fillId="4" borderId="2" xfId="0" applyFont="1" applyFill="1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17" fillId="13" borderId="2" xfId="0" applyFont="1" applyFill="1" applyBorder="1" applyAlignment="1">
      <alignment horizontal="left"/>
    </xf>
    <xf numFmtId="0" fontId="17" fillId="13" borderId="4" xfId="0" applyFont="1" applyFill="1" applyBorder="1" applyAlignment="1">
      <alignment horizontal="left"/>
    </xf>
    <xf numFmtId="0" fontId="17" fillId="13" borderId="3" xfId="0" applyFont="1" applyFill="1" applyBorder="1" applyAlignment="1">
      <alignment horizontal="left"/>
    </xf>
    <xf numFmtId="0" fontId="17" fillId="13" borderId="2" xfId="0" applyFont="1" applyFill="1" applyBorder="1" applyAlignment="1">
      <alignment horizontal="left" vertical="center" wrapText="1"/>
    </xf>
    <xf numFmtId="0" fontId="17" fillId="13" borderId="4" xfId="0" applyFont="1" applyFill="1" applyBorder="1" applyAlignment="1">
      <alignment horizontal="left" vertical="center" wrapText="1"/>
    </xf>
    <xf numFmtId="0" fontId="17" fillId="13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center"/>
    </xf>
    <xf numFmtId="0" fontId="18" fillId="7" borderId="2" xfId="0" applyFont="1" applyFill="1" applyBorder="1" applyAlignment="1">
      <alignment horizontal="left"/>
    </xf>
    <xf numFmtId="0" fontId="18" fillId="7" borderId="4" xfId="0" applyFont="1" applyFill="1" applyBorder="1" applyAlignment="1">
      <alignment horizontal="left"/>
    </xf>
    <xf numFmtId="0" fontId="18" fillId="7" borderId="3" xfId="0" applyFont="1" applyFill="1" applyBorder="1" applyAlignment="1">
      <alignment horizontal="left"/>
    </xf>
    <xf numFmtId="0" fontId="20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8" fillId="4" borderId="2" xfId="0" applyFont="1" applyFill="1" applyBorder="1" applyAlignment="1">
      <alignment horizontal="center"/>
    </xf>
    <xf numFmtId="0" fontId="28" fillId="4" borderId="4" xfId="0" applyFont="1" applyFill="1" applyBorder="1" applyAlignment="1">
      <alignment horizontal="center"/>
    </xf>
    <xf numFmtId="0" fontId="28" fillId="4" borderId="3" xfId="0" applyFont="1" applyFill="1" applyBorder="1" applyAlignment="1">
      <alignment horizontal="center"/>
    </xf>
    <xf numFmtId="0" fontId="26" fillId="4" borderId="10" xfId="0" applyFont="1" applyFill="1" applyBorder="1" applyAlignment="1" applyProtection="1">
      <alignment horizontal="left"/>
      <protection locked="0"/>
    </xf>
    <xf numFmtId="0" fontId="26" fillId="4" borderId="1" xfId="0" applyFont="1" applyFill="1" applyBorder="1" applyAlignment="1" applyProtection="1">
      <alignment horizontal="left"/>
      <protection locked="0"/>
    </xf>
    <xf numFmtId="0" fontId="28" fillId="19" borderId="1" xfId="0" applyFont="1" applyFill="1" applyBorder="1" applyAlignment="1">
      <alignment horizontal="left" vertical="center" wrapText="1"/>
    </xf>
    <xf numFmtId="43" fontId="28" fillId="4" borderId="1" xfId="1" applyFont="1" applyFill="1" applyBorder="1" applyAlignment="1" applyProtection="1">
      <alignment horizontal="left"/>
      <protection locked="0"/>
    </xf>
    <xf numFmtId="43" fontId="28" fillId="19" borderId="1" xfId="1" applyFont="1" applyFill="1" applyBorder="1" applyAlignment="1">
      <alignment horizontal="left" vertical="center" wrapText="1"/>
    </xf>
    <xf numFmtId="43" fontId="28" fillId="3" borderId="1" xfId="1" applyFont="1" applyFill="1" applyBorder="1" applyAlignment="1">
      <alignment horizontal="left" vertical="center" wrapText="1"/>
    </xf>
    <xf numFmtId="43" fontId="28" fillId="4" borderId="1" xfId="1" applyFont="1" applyFill="1" applyBorder="1" applyAlignment="1">
      <alignment horizontal="left"/>
    </xf>
    <xf numFmtId="43" fontId="26" fillId="4" borderId="1" xfId="1" applyFont="1" applyFill="1" applyBorder="1" applyAlignment="1" applyProtection="1">
      <alignment horizontal="left"/>
      <protection locked="0"/>
    </xf>
    <xf numFmtId="43" fontId="23" fillId="3" borderId="1" xfId="1" applyFont="1" applyFill="1" applyBorder="1" applyAlignment="1">
      <alignment horizontal="left" vertical="center" wrapText="1"/>
    </xf>
    <xf numFmtId="43" fontId="28" fillId="3" borderId="2" xfId="1" applyFont="1" applyFill="1" applyBorder="1" applyAlignment="1">
      <alignment horizontal="left" vertical="center" wrapText="1"/>
    </xf>
    <xf numFmtId="43" fontId="28" fillId="3" borderId="4" xfId="1" applyFont="1" applyFill="1" applyBorder="1" applyAlignment="1">
      <alignment horizontal="left" vertical="center" wrapText="1"/>
    </xf>
    <xf numFmtId="43" fontId="28" fillId="3" borderId="3" xfId="1" applyFont="1" applyFill="1" applyBorder="1" applyAlignment="1">
      <alignment horizontal="left" vertical="center" wrapText="1"/>
    </xf>
    <xf numFmtId="43" fontId="26" fillId="4" borderId="2" xfId="1" applyFont="1" applyFill="1" applyBorder="1" applyAlignment="1" applyProtection="1">
      <alignment horizontal="left"/>
      <protection locked="0"/>
    </xf>
    <xf numFmtId="43" fontId="26" fillId="4" borderId="4" xfId="1" applyFont="1" applyFill="1" applyBorder="1" applyAlignment="1" applyProtection="1">
      <alignment horizontal="left"/>
      <protection locked="0"/>
    </xf>
    <xf numFmtId="43" fontId="26" fillId="4" borderId="3" xfId="1" applyFont="1" applyFill="1" applyBorder="1" applyAlignment="1" applyProtection="1">
      <alignment horizontal="left"/>
      <protection locked="0"/>
    </xf>
    <xf numFmtId="43" fontId="28" fillId="3" borderId="15" xfId="1" applyFont="1" applyFill="1" applyBorder="1" applyAlignment="1">
      <alignment horizontal="left" vertical="center" wrapText="1"/>
    </xf>
    <xf numFmtId="43" fontId="24" fillId="3" borderId="9" xfId="1" applyFont="1" applyFill="1" applyBorder="1" applyAlignment="1">
      <alignment horizontal="left"/>
    </xf>
    <xf numFmtId="43" fontId="24" fillId="3" borderId="14" xfId="1" applyFont="1" applyFill="1" applyBorder="1" applyAlignment="1">
      <alignment horizontal="left"/>
    </xf>
    <xf numFmtId="1" fontId="26" fillId="23" borderId="1" xfId="0" applyNumberFormat="1" applyFont="1" applyFill="1" applyBorder="1" applyAlignment="1" applyProtection="1">
      <alignment horizontal="center" vertical="center" wrapText="1"/>
    </xf>
    <xf numFmtId="1" fontId="26" fillId="0" borderId="1" xfId="0" applyNumberFormat="1" applyFont="1" applyBorder="1"/>
    <xf numFmtId="0" fontId="26" fillId="23" borderId="1" xfId="0" applyFont="1" applyFill="1" applyBorder="1" applyAlignment="1" applyProtection="1">
      <alignment horizontal="center" vertical="center" wrapText="1"/>
    </xf>
    <xf numFmtId="0" fontId="26" fillId="0" borderId="1" xfId="0" applyFont="1" applyBorder="1"/>
    <xf numFmtId="1" fontId="26" fillId="23" borderId="1" xfId="1" applyNumberFormat="1" applyFont="1" applyFill="1" applyBorder="1" applyAlignment="1">
      <alignment horizontal="center" vertical="center" wrapText="1"/>
    </xf>
    <xf numFmtId="1" fontId="26" fillId="0" borderId="1" xfId="1" applyNumberFormat="1" applyFont="1" applyBorder="1"/>
    <xf numFmtId="0" fontId="26" fillId="23" borderId="2" xfId="0" applyFont="1" applyFill="1" applyBorder="1" applyAlignment="1" applyProtection="1">
      <alignment horizontal="center" vertical="center" wrapText="1"/>
    </xf>
    <xf numFmtId="0" fontId="26" fillId="0" borderId="2" xfId="0" applyFont="1" applyBorder="1"/>
    <xf numFmtId="0" fontId="26" fillId="23" borderId="1" xfId="0" applyFont="1" applyFill="1" applyBorder="1" applyAlignment="1">
      <alignment horizontal="center" vertical="center" wrapText="1"/>
    </xf>
    <xf numFmtId="0" fontId="23" fillId="23" borderId="3" xfId="0" applyFont="1" applyFill="1" applyBorder="1" applyAlignment="1" applyProtection="1">
      <alignment horizontal="center" vertical="center" wrapText="1"/>
    </xf>
    <xf numFmtId="0" fontId="23" fillId="0" borderId="3" xfId="0" applyFont="1" applyBorder="1" applyAlignment="1">
      <alignment horizontal="center"/>
    </xf>
    <xf numFmtId="0" fontId="26" fillId="23" borderId="4" xfId="0" applyFont="1" applyFill="1" applyBorder="1" applyAlignment="1" applyProtection="1">
      <alignment horizontal="center" vertical="center" wrapText="1"/>
    </xf>
    <xf numFmtId="0" fontId="26" fillId="23" borderId="3" xfId="0" applyFont="1" applyFill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/>
    </xf>
    <xf numFmtId="43" fontId="26" fillId="22" borderId="1" xfId="1" applyFont="1" applyFill="1" applyBorder="1" applyAlignment="1" applyProtection="1">
      <alignment horizontal="left"/>
    </xf>
  </cellXfs>
  <cellStyles count="6">
    <cellStyle name="Bad" xfId="4" builtinId="27"/>
    <cellStyle name="Comma" xfId="5" builtinId="3"/>
    <cellStyle name="Comma 2" xfId="1"/>
    <cellStyle name="Comma 3" xfId="2"/>
    <cellStyle name="Comma 4" xfId="3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brahim.hetemaj\Downloads\Kabi%202021-2023\DRAFT%20KABK%20per%20vitet%20fiskale%202021-2023-%20TABELAT%204.1%20,%20PAGAT%20201%202023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ela 4.1Nd. buxhetore 2021"/>
      <sheetName val="Tabela 4.1Nd. buxhetore 2022"/>
      <sheetName val="Tabela 4.1Nd. buxhetore 2023"/>
      <sheetName val="Sheet1"/>
      <sheetName val="4.2 Fin.i projekteve kapitale"/>
      <sheetName val="THV 2020-20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K15">
            <v>25000</v>
          </cell>
        </row>
        <row r="24">
          <cell r="N24">
            <v>35000</v>
          </cell>
          <cell r="O24">
            <v>345000</v>
          </cell>
          <cell r="P24">
            <v>0</v>
          </cell>
        </row>
        <row r="242">
          <cell r="K242">
            <v>0</v>
          </cell>
        </row>
        <row r="248">
          <cell r="L248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0"/>
  <sheetViews>
    <sheetView zoomScale="80" zoomScaleNormal="80" workbookViewId="0">
      <selection activeCell="H6" sqref="H6:H240"/>
    </sheetView>
  </sheetViews>
  <sheetFormatPr defaultRowHeight="15"/>
  <cols>
    <col min="1" max="1" width="6.42578125" customWidth="1"/>
    <col min="2" max="2" width="9.5703125" customWidth="1"/>
    <col min="3" max="3" width="9.7109375" customWidth="1"/>
    <col min="4" max="5" width="6.85546875" customWidth="1"/>
    <col min="6" max="6" width="22" customWidth="1"/>
    <col min="7" max="7" width="11" bestFit="1" customWidth="1"/>
    <col min="8" max="8" width="19.140625" bestFit="1" customWidth="1"/>
    <col min="9" max="9" width="18.42578125" bestFit="1" customWidth="1"/>
    <col min="10" max="11" width="16.85546875" bestFit="1" customWidth="1"/>
    <col min="12" max="13" width="20.42578125" customWidth="1"/>
    <col min="14" max="14" width="20.140625" bestFit="1" customWidth="1"/>
    <col min="15" max="15" width="48.5703125" customWidth="1"/>
    <col min="16" max="16" width="16" customWidth="1"/>
    <col min="258" max="258" width="6.42578125" customWidth="1"/>
    <col min="259" max="259" width="8" customWidth="1"/>
    <col min="260" max="260" width="9.7109375" customWidth="1"/>
    <col min="261" max="262" width="6.85546875" customWidth="1"/>
    <col min="263" max="263" width="22" customWidth="1"/>
    <col min="264" max="264" width="10.140625" customWidth="1"/>
    <col min="265" max="265" width="19.140625" bestFit="1" customWidth="1"/>
    <col min="266" max="266" width="18.42578125" bestFit="1" customWidth="1"/>
    <col min="267" max="268" width="16.85546875" bestFit="1" customWidth="1"/>
    <col min="269" max="269" width="20.42578125" customWidth="1"/>
    <col min="270" max="270" width="20.140625" bestFit="1" customWidth="1"/>
    <col min="271" max="271" width="48.5703125" customWidth="1"/>
    <col min="272" max="272" width="16" customWidth="1"/>
    <col min="514" max="514" width="6.42578125" customWidth="1"/>
    <col min="515" max="515" width="8" customWidth="1"/>
    <col min="516" max="516" width="9.7109375" customWidth="1"/>
    <col min="517" max="518" width="6.85546875" customWidth="1"/>
    <col min="519" max="519" width="22" customWidth="1"/>
    <col min="520" max="520" width="10.140625" customWidth="1"/>
    <col min="521" max="521" width="19.140625" bestFit="1" customWidth="1"/>
    <col min="522" max="522" width="18.42578125" bestFit="1" customWidth="1"/>
    <col min="523" max="524" width="16.85546875" bestFit="1" customWidth="1"/>
    <col min="525" max="525" width="20.42578125" customWidth="1"/>
    <col min="526" max="526" width="20.140625" bestFit="1" customWidth="1"/>
    <col min="527" max="527" width="48.5703125" customWidth="1"/>
    <col min="528" max="528" width="16" customWidth="1"/>
    <col min="770" max="770" width="6.42578125" customWidth="1"/>
    <col min="771" max="771" width="8" customWidth="1"/>
    <col min="772" max="772" width="9.7109375" customWidth="1"/>
    <col min="773" max="774" width="6.85546875" customWidth="1"/>
    <col min="775" max="775" width="22" customWidth="1"/>
    <col min="776" max="776" width="10.140625" customWidth="1"/>
    <col min="777" max="777" width="19.140625" bestFit="1" customWidth="1"/>
    <col min="778" max="778" width="18.42578125" bestFit="1" customWidth="1"/>
    <col min="779" max="780" width="16.85546875" bestFit="1" customWidth="1"/>
    <col min="781" max="781" width="20.42578125" customWidth="1"/>
    <col min="782" max="782" width="20.140625" bestFit="1" customWidth="1"/>
    <col min="783" max="783" width="48.5703125" customWidth="1"/>
    <col min="784" max="784" width="16" customWidth="1"/>
    <col min="1026" max="1026" width="6.42578125" customWidth="1"/>
    <col min="1027" max="1027" width="8" customWidth="1"/>
    <col min="1028" max="1028" width="9.7109375" customWidth="1"/>
    <col min="1029" max="1030" width="6.85546875" customWidth="1"/>
    <col min="1031" max="1031" width="22" customWidth="1"/>
    <col min="1032" max="1032" width="10.140625" customWidth="1"/>
    <col min="1033" max="1033" width="19.140625" bestFit="1" customWidth="1"/>
    <col min="1034" max="1034" width="18.42578125" bestFit="1" customWidth="1"/>
    <col min="1035" max="1036" width="16.85546875" bestFit="1" customWidth="1"/>
    <col min="1037" max="1037" width="20.42578125" customWidth="1"/>
    <col min="1038" max="1038" width="20.140625" bestFit="1" customWidth="1"/>
    <col min="1039" max="1039" width="48.5703125" customWidth="1"/>
    <col min="1040" max="1040" width="16" customWidth="1"/>
    <col min="1282" max="1282" width="6.42578125" customWidth="1"/>
    <col min="1283" max="1283" width="8" customWidth="1"/>
    <col min="1284" max="1284" width="9.7109375" customWidth="1"/>
    <col min="1285" max="1286" width="6.85546875" customWidth="1"/>
    <col min="1287" max="1287" width="22" customWidth="1"/>
    <col min="1288" max="1288" width="10.140625" customWidth="1"/>
    <col min="1289" max="1289" width="19.140625" bestFit="1" customWidth="1"/>
    <col min="1290" max="1290" width="18.42578125" bestFit="1" customWidth="1"/>
    <col min="1291" max="1292" width="16.85546875" bestFit="1" customWidth="1"/>
    <col min="1293" max="1293" width="20.42578125" customWidth="1"/>
    <col min="1294" max="1294" width="20.140625" bestFit="1" customWidth="1"/>
    <col min="1295" max="1295" width="48.5703125" customWidth="1"/>
    <col min="1296" max="1296" width="16" customWidth="1"/>
    <col min="1538" max="1538" width="6.42578125" customWidth="1"/>
    <col min="1539" max="1539" width="8" customWidth="1"/>
    <col min="1540" max="1540" width="9.7109375" customWidth="1"/>
    <col min="1541" max="1542" width="6.85546875" customWidth="1"/>
    <col min="1543" max="1543" width="22" customWidth="1"/>
    <col min="1544" max="1544" width="10.140625" customWidth="1"/>
    <col min="1545" max="1545" width="19.140625" bestFit="1" customWidth="1"/>
    <col min="1546" max="1546" width="18.42578125" bestFit="1" customWidth="1"/>
    <col min="1547" max="1548" width="16.85546875" bestFit="1" customWidth="1"/>
    <col min="1549" max="1549" width="20.42578125" customWidth="1"/>
    <col min="1550" max="1550" width="20.140625" bestFit="1" customWidth="1"/>
    <col min="1551" max="1551" width="48.5703125" customWidth="1"/>
    <col min="1552" max="1552" width="16" customWidth="1"/>
    <col min="1794" max="1794" width="6.42578125" customWidth="1"/>
    <col min="1795" max="1795" width="8" customWidth="1"/>
    <col min="1796" max="1796" width="9.7109375" customWidth="1"/>
    <col min="1797" max="1798" width="6.85546875" customWidth="1"/>
    <col min="1799" max="1799" width="22" customWidth="1"/>
    <col min="1800" max="1800" width="10.140625" customWidth="1"/>
    <col min="1801" max="1801" width="19.140625" bestFit="1" customWidth="1"/>
    <col min="1802" max="1802" width="18.42578125" bestFit="1" customWidth="1"/>
    <col min="1803" max="1804" width="16.85546875" bestFit="1" customWidth="1"/>
    <col min="1805" max="1805" width="20.42578125" customWidth="1"/>
    <col min="1806" max="1806" width="20.140625" bestFit="1" customWidth="1"/>
    <col min="1807" max="1807" width="48.5703125" customWidth="1"/>
    <col min="1808" max="1808" width="16" customWidth="1"/>
    <col min="2050" max="2050" width="6.42578125" customWidth="1"/>
    <col min="2051" max="2051" width="8" customWidth="1"/>
    <col min="2052" max="2052" width="9.7109375" customWidth="1"/>
    <col min="2053" max="2054" width="6.85546875" customWidth="1"/>
    <col min="2055" max="2055" width="22" customWidth="1"/>
    <col min="2056" max="2056" width="10.140625" customWidth="1"/>
    <col min="2057" max="2057" width="19.140625" bestFit="1" customWidth="1"/>
    <col min="2058" max="2058" width="18.42578125" bestFit="1" customWidth="1"/>
    <col min="2059" max="2060" width="16.85546875" bestFit="1" customWidth="1"/>
    <col min="2061" max="2061" width="20.42578125" customWidth="1"/>
    <col min="2062" max="2062" width="20.140625" bestFit="1" customWidth="1"/>
    <col min="2063" max="2063" width="48.5703125" customWidth="1"/>
    <col min="2064" max="2064" width="16" customWidth="1"/>
    <col min="2306" max="2306" width="6.42578125" customWidth="1"/>
    <col min="2307" max="2307" width="8" customWidth="1"/>
    <col min="2308" max="2308" width="9.7109375" customWidth="1"/>
    <col min="2309" max="2310" width="6.85546875" customWidth="1"/>
    <col min="2311" max="2311" width="22" customWidth="1"/>
    <col min="2312" max="2312" width="10.140625" customWidth="1"/>
    <col min="2313" max="2313" width="19.140625" bestFit="1" customWidth="1"/>
    <col min="2314" max="2314" width="18.42578125" bestFit="1" customWidth="1"/>
    <col min="2315" max="2316" width="16.85546875" bestFit="1" customWidth="1"/>
    <col min="2317" max="2317" width="20.42578125" customWidth="1"/>
    <col min="2318" max="2318" width="20.140625" bestFit="1" customWidth="1"/>
    <col min="2319" max="2319" width="48.5703125" customWidth="1"/>
    <col min="2320" max="2320" width="16" customWidth="1"/>
    <col min="2562" max="2562" width="6.42578125" customWidth="1"/>
    <col min="2563" max="2563" width="8" customWidth="1"/>
    <col min="2564" max="2564" width="9.7109375" customWidth="1"/>
    <col min="2565" max="2566" width="6.85546875" customWidth="1"/>
    <col min="2567" max="2567" width="22" customWidth="1"/>
    <col min="2568" max="2568" width="10.140625" customWidth="1"/>
    <col min="2569" max="2569" width="19.140625" bestFit="1" customWidth="1"/>
    <col min="2570" max="2570" width="18.42578125" bestFit="1" customWidth="1"/>
    <col min="2571" max="2572" width="16.85546875" bestFit="1" customWidth="1"/>
    <col min="2573" max="2573" width="20.42578125" customWidth="1"/>
    <col min="2574" max="2574" width="20.140625" bestFit="1" customWidth="1"/>
    <col min="2575" max="2575" width="48.5703125" customWidth="1"/>
    <col min="2576" max="2576" width="16" customWidth="1"/>
    <col min="2818" max="2818" width="6.42578125" customWidth="1"/>
    <col min="2819" max="2819" width="8" customWidth="1"/>
    <col min="2820" max="2820" width="9.7109375" customWidth="1"/>
    <col min="2821" max="2822" width="6.85546875" customWidth="1"/>
    <col min="2823" max="2823" width="22" customWidth="1"/>
    <col min="2824" max="2824" width="10.140625" customWidth="1"/>
    <col min="2825" max="2825" width="19.140625" bestFit="1" customWidth="1"/>
    <col min="2826" max="2826" width="18.42578125" bestFit="1" customWidth="1"/>
    <col min="2827" max="2828" width="16.85546875" bestFit="1" customWidth="1"/>
    <col min="2829" max="2829" width="20.42578125" customWidth="1"/>
    <col min="2830" max="2830" width="20.140625" bestFit="1" customWidth="1"/>
    <col min="2831" max="2831" width="48.5703125" customWidth="1"/>
    <col min="2832" max="2832" width="16" customWidth="1"/>
    <col min="3074" max="3074" width="6.42578125" customWidth="1"/>
    <col min="3075" max="3075" width="8" customWidth="1"/>
    <col min="3076" max="3076" width="9.7109375" customWidth="1"/>
    <col min="3077" max="3078" width="6.85546875" customWidth="1"/>
    <col min="3079" max="3079" width="22" customWidth="1"/>
    <col min="3080" max="3080" width="10.140625" customWidth="1"/>
    <col min="3081" max="3081" width="19.140625" bestFit="1" customWidth="1"/>
    <col min="3082" max="3082" width="18.42578125" bestFit="1" customWidth="1"/>
    <col min="3083" max="3084" width="16.85546875" bestFit="1" customWidth="1"/>
    <col min="3085" max="3085" width="20.42578125" customWidth="1"/>
    <col min="3086" max="3086" width="20.140625" bestFit="1" customWidth="1"/>
    <col min="3087" max="3087" width="48.5703125" customWidth="1"/>
    <col min="3088" max="3088" width="16" customWidth="1"/>
    <col min="3330" max="3330" width="6.42578125" customWidth="1"/>
    <col min="3331" max="3331" width="8" customWidth="1"/>
    <col min="3332" max="3332" width="9.7109375" customWidth="1"/>
    <col min="3333" max="3334" width="6.85546875" customWidth="1"/>
    <col min="3335" max="3335" width="22" customWidth="1"/>
    <col min="3336" max="3336" width="10.140625" customWidth="1"/>
    <col min="3337" max="3337" width="19.140625" bestFit="1" customWidth="1"/>
    <col min="3338" max="3338" width="18.42578125" bestFit="1" customWidth="1"/>
    <col min="3339" max="3340" width="16.85546875" bestFit="1" customWidth="1"/>
    <col min="3341" max="3341" width="20.42578125" customWidth="1"/>
    <col min="3342" max="3342" width="20.140625" bestFit="1" customWidth="1"/>
    <col min="3343" max="3343" width="48.5703125" customWidth="1"/>
    <col min="3344" max="3344" width="16" customWidth="1"/>
    <col min="3586" max="3586" width="6.42578125" customWidth="1"/>
    <col min="3587" max="3587" width="8" customWidth="1"/>
    <col min="3588" max="3588" width="9.7109375" customWidth="1"/>
    <col min="3589" max="3590" width="6.85546875" customWidth="1"/>
    <col min="3591" max="3591" width="22" customWidth="1"/>
    <col min="3592" max="3592" width="10.140625" customWidth="1"/>
    <col min="3593" max="3593" width="19.140625" bestFit="1" customWidth="1"/>
    <col min="3594" max="3594" width="18.42578125" bestFit="1" customWidth="1"/>
    <col min="3595" max="3596" width="16.85546875" bestFit="1" customWidth="1"/>
    <col min="3597" max="3597" width="20.42578125" customWidth="1"/>
    <col min="3598" max="3598" width="20.140625" bestFit="1" customWidth="1"/>
    <col min="3599" max="3599" width="48.5703125" customWidth="1"/>
    <col min="3600" max="3600" width="16" customWidth="1"/>
    <col min="3842" max="3842" width="6.42578125" customWidth="1"/>
    <col min="3843" max="3843" width="8" customWidth="1"/>
    <col min="3844" max="3844" width="9.7109375" customWidth="1"/>
    <col min="3845" max="3846" width="6.85546875" customWidth="1"/>
    <col min="3847" max="3847" width="22" customWidth="1"/>
    <col min="3848" max="3848" width="10.140625" customWidth="1"/>
    <col min="3849" max="3849" width="19.140625" bestFit="1" customWidth="1"/>
    <col min="3850" max="3850" width="18.42578125" bestFit="1" customWidth="1"/>
    <col min="3851" max="3852" width="16.85546875" bestFit="1" customWidth="1"/>
    <col min="3853" max="3853" width="20.42578125" customWidth="1"/>
    <col min="3854" max="3854" width="20.140625" bestFit="1" customWidth="1"/>
    <col min="3855" max="3855" width="48.5703125" customWidth="1"/>
    <col min="3856" max="3856" width="16" customWidth="1"/>
    <col min="4098" max="4098" width="6.42578125" customWidth="1"/>
    <col min="4099" max="4099" width="8" customWidth="1"/>
    <col min="4100" max="4100" width="9.7109375" customWidth="1"/>
    <col min="4101" max="4102" width="6.85546875" customWidth="1"/>
    <col min="4103" max="4103" width="22" customWidth="1"/>
    <col min="4104" max="4104" width="10.140625" customWidth="1"/>
    <col min="4105" max="4105" width="19.140625" bestFit="1" customWidth="1"/>
    <col min="4106" max="4106" width="18.42578125" bestFit="1" customWidth="1"/>
    <col min="4107" max="4108" width="16.85546875" bestFit="1" customWidth="1"/>
    <col min="4109" max="4109" width="20.42578125" customWidth="1"/>
    <col min="4110" max="4110" width="20.140625" bestFit="1" customWidth="1"/>
    <col min="4111" max="4111" width="48.5703125" customWidth="1"/>
    <col min="4112" max="4112" width="16" customWidth="1"/>
    <col min="4354" max="4354" width="6.42578125" customWidth="1"/>
    <col min="4355" max="4355" width="8" customWidth="1"/>
    <col min="4356" max="4356" width="9.7109375" customWidth="1"/>
    <col min="4357" max="4358" width="6.85546875" customWidth="1"/>
    <col min="4359" max="4359" width="22" customWidth="1"/>
    <col min="4360" max="4360" width="10.140625" customWidth="1"/>
    <col min="4361" max="4361" width="19.140625" bestFit="1" customWidth="1"/>
    <col min="4362" max="4362" width="18.42578125" bestFit="1" customWidth="1"/>
    <col min="4363" max="4364" width="16.85546875" bestFit="1" customWidth="1"/>
    <col min="4365" max="4365" width="20.42578125" customWidth="1"/>
    <col min="4366" max="4366" width="20.140625" bestFit="1" customWidth="1"/>
    <col min="4367" max="4367" width="48.5703125" customWidth="1"/>
    <col min="4368" max="4368" width="16" customWidth="1"/>
    <col min="4610" max="4610" width="6.42578125" customWidth="1"/>
    <col min="4611" max="4611" width="8" customWidth="1"/>
    <col min="4612" max="4612" width="9.7109375" customWidth="1"/>
    <col min="4613" max="4614" width="6.85546875" customWidth="1"/>
    <col min="4615" max="4615" width="22" customWidth="1"/>
    <col min="4616" max="4616" width="10.140625" customWidth="1"/>
    <col min="4617" max="4617" width="19.140625" bestFit="1" customWidth="1"/>
    <col min="4618" max="4618" width="18.42578125" bestFit="1" customWidth="1"/>
    <col min="4619" max="4620" width="16.85546875" bestFit="1" customWidth="1"/>
    <col min="4621" max="4621" width="20.42578125" customWidth="1"/>
    <col min="4622" max="4622" width="20.140625" bestFit="1" customWidth="1"/>
    <col min="4623" max="4623" width="48.5703125" customWidth="1"/>
    <col min="4624" max="4624" width="16" customWidth="1"/>
    <col min="4866" max="4866" width="6.42578125" customWidth="1"/>
    <col min="4867" max="4867" width="8" customWidth="1"/>
    <col min="4868" max="4868" width="9.7109375" customWidth="1"/>
    <col min="4869" max="4870" width="6.85546875" customWidth="1"/>
    <col min="4871" max="4871" width="22" customWidth="1"/>
    <col min="4872" max="4872" width="10.140625" customWidth="1"/>
    <col min="4873" max="4873" width="19.140625" bestFit="1" customWidth="1"/>
    <col min="4874" max="4874" width="18.42578125" bestFit="1" customWidth="1"/>
    <col min="4875" max="4876" width="16.85546875" bestFit="1" customWidth="1"/>
    <col min="4877" max="4877" width="20.42578125" customWidth="1"/>
    <col min="4878" max="4878" width="20.140625" bestFit="1" customWidth="1"/>
    <col min="4879" max="4879" width="48.5703125" customWidth="1"/>
    <col min="4880" max="4880" width="16" customWidth="1"/>
    <col min="5122" max="5122" width="6.42578125" customWidth="1"/>
    <col min="5123" max="5123" width="8" customWidth="1"/>
    <col min="5124" max="5124" width="9.7109375" customWidth="1"/>
    <col min="5125" max="5126" width="6.85546875" customWidth="1"/>
    <col min="5127" max="5127" width="22" customWidth="1"/>
    <col min="5128" max="5128" width="10.140625" customWidth="1"/>
    <col min="5129" max="5129" width="19.140625" bestFit="1" customWidth="1"/>
    <col min="5130" max="5130" width="18.42578125" bestFit="1" customWidth="1"/>
    <col min="5131" max="5132" width="16.85546875" bestFit="1" customWidth="1"/>
    <col min="5133" max="5133" width="20.42578125" customWidth="1"/>
    <col min="5134" max="5134" width="20.140625" bestFit="1" customWidth="1"/>
    <col min="5135" max="5135" width="48.5703125" customWidth="1"/>
    <col min="5136" max="5136" width="16" customWidth="1"/>
    <col min="5378" max="5378" width="6.42578125" customWidth="1"/>
    <col min="5379" max="5379" width="8" customWidth="1"/>
    <col min="5380" max="5380" width="9.7109375" customWidth="1"/>
    <col min="5381" max="5382" width="6.85546875" customWidth="1"/>
    <col min="5383" max="5383" width="22" customWidth="1"/>
    <col min="5384" max="5384" width="10.140625" customWidth="1"/>
    <col min="5385" max="5385" width="19.140625" bestFit="1" customWidth="1"/>
    <col min="5386" max="5386" width="18.42578125" bestFit="1" customWidth="1"/>
    <col min="5387" max="5388" width="16.85546875" bestFit="1" customWidth="1"/>
    <col min="5389" max="5389" width="20.42578125" customWidth="1"/>
    <col min="5390" max="5390" width="20.140625" bestFit="1" customWidth="1"/>
    <col min="5391" max="5391" width="48.5703125" customWidth="1"/>
    <col min="5392" max="5392" width="16" customWidth="1"/>
    <col min="5634" max="5634" width="6.42578125" customWidth="1"/>
    <col min="5635" max="5635" width="8" customWidth="1"/>
    <col min="5636" max="5636" width="9.7109375" customWidth="1"/>
    <col min="5637" max="5638" width="6.85546875" customWidth="1"/>
    <col min="5639" max="5639" width="22" customWidth="1"/>
    <col min="5640" max="5640" width="10.140625" customWidth="1"/>
    <col min="5641" max="5641" width="19.140625" bestFit="1" customWidth="1"/>
    <col min="5642" max="5642" width="18.42578125" bestFit="1" customWidth="1"/>
    <col min="5643" max="5644" width="16.85546875" bestFit="1" customWidth="1"/>
    <col min="5645" max="5645" width="20.42578125" customWidth="1"/>
    <col min="5646" max="5646" width="20.140625" bestFit="1" customWidth="1"/>
    <col min="5647" max="5647" width="48.5703125" customWidth="1"/>
    <col min="5648" max="5648" width="16" customWidth="1"/>
    <col min="5890" max="5890" width="6.42578125" customWidth="1"/>
    <col min="5891" max="5891" width="8" customWidth="1"/>
    <col min="5892" max="5892" width="9.7109375" customWidth="1"/>
    <col min="5893" max="5894" width="6.85546875" customWidth="1"/>
    <col min="5895" max="5895" width="22" customWidth="1"/>
    <col min="5896" max="5896" width="10.140625" customWidth="1"/>
    <col min="5897" max="5897" width="19.140625" bestFit="1" customWidth="1"/>
    <col min="5898" max="5898" width="18.42578125" bestFit="1" customWidth="1"/>
    <col min="5899" max="5900" width="16.85546875" bestFit="1" customWidth="1"/>
    <col min="5901" max="5901" width="20.42578125" customWidth="1"/>
    <col min="5902" max="5902" width="20.140625" bestFit="1" customWidth="1"/>
    <col min="5903" max="5903" width="48.5703125" customWidth="1"/>
    <col min="5904" max="5904" width="16" customWidth="1"/>
    <col min="6146" max="6146" width="6.42578125" customWidth="1"/>
    <col min="6147" max="6147" width="8" customWidth="1"/>
    <col min="6148" max="6148" width="9.7109375" customWidth="1"/>
    <col min="6149" max="6150" width="6.85546875" customWidth="1"/>
    <col min="6151" max="6151" width="22" customWidth="1"/>
    <col min="6152" max="6152" width="10.140625" customWidth="1"/>
    <col min="6153" max="6153" width="19.140625" bestFit="1" customWidth="1"/>
    <col min="6154" max="6154" width="18.42578125" bestFit="1" customWidth="1"/>
    <col min="6155" max="6156" width="16.85546875" bestFit="1" customWidth="1"/>
    <col min="6157" max="6157" width="20.42578125" customWidth="1"/>
    <col min="6158" max="6158" width="20.140625" bestFit="1" customWidth="1"/>
    <col min="6159" max="6159" width="48.5703125" customWidth="1"/>
    <col min="6160" max="6160" width="16" customWidth="1"/>
    <col min="6402" max="6402" width="6.42578125" customWidth="1"/>
    <col min="6403" max="6403" width="8" customWidth="1"/>
    <col min="6404" max="6404" width="9.7109375" customWidth="1"/>
    <col min="6405" max="6406" width="6.85546875" customWidth="1"/>
    <col min="6407" max="6407" width="22" customWidth="1"/>
    <col min="6408" max="6408" width="10.140625" customWidth="1"/>
    <col min="6409" max="6409" width="19.140625" bestFit="1" customWidth="1"/>
    <col min="6410" max="6410" width="18.42578125" bestFit="1" customWidth="1"/>
    <col min="6411" max="6412" width="16.85546875" bestFit="1" customWidth="1"/>
    <col min="6413" max="6413" width="20.42578125" customWidth="1"/>
    <col min="6414" max="6414" width="20.140625" bestFit="1" customWidth="1"/>
    <col min="6415" max="6415" width="48.5703125" customWidth="1"/>
    <col min="6416" max="6416" width="16" customWidth="1"/>
    <col min="6658" max="6658" width="6.42578125" customWidth="1"/>
    <col min="6659" max="6659" width="8" customWidth="1"/>
    <col min="6660" max="6660" width="9.7109375" customWidth="1"/>
    <col min="6661" max="6662" width="6.85546875" customWidth="1"/>
    <col min="6663" max="6663" width="22" customWidth="1"/>
    <col min="6664" max="6664" width="10.140625" customWidth="1"/>
    <col min="6665" max="6665" width="19.140625" bestFit="1" customWidth="1"/>
    <col min="6666" max="6666" width="18.42578125" bestFit="1" customWidth="1"/>
    <col min="6667" max="6668" width="16.85546875" bestFit="1" customWidth="1"/>
    <col min="6669" max="6669" width="20.42578125" customWidth="1"/>
    <col min="6670" max="6670" width="20.140625" bestFit="1" customWidth="1"/>
    <col min="6671" max="6671" width="48.5703125" customWidth="1"/>
    <col min="6672" max="6672" width="16" customWidth="1"/>
    <col min="6914" max="6914" width="6.42578125" customWidth="1"/>
    <col min="6915" max="6915" width="8" customWidth="1"/>
    <col min="6916" max="6916" width="9.7109375" customWidth="1"/>
    <col min="6917" max="6918" width="6.85546875" customWidth="1"/>
    <col min="6919" max="6919" width="22" customWidth="1"/>
    <col min="6920" max="6920" width="10.140625" customWidth="1"/>
    <col min="6921" max="6921" width="19.140625" bestFit="1" customWidth="1"/>
    <col min="6922" max="6922" width="18.42578125" bestFit="1" customWidth="1"/>
    <col min="6923" max="6924" width="16.85546875" bestFit="1" customWidth="1"/>
    <col min="6925" max="6925" width="20.42578125" customWidth="1"/>
    <col min="6926" max="6926" width="20.140625" bestFit="1" customWidth="1"/>
    <col min="6927" max="6927" width="48.5703125" customWidth="1"/>
    <col min="6928" max="6928" width="16" customWidth="1"/>
    <col min="7170" max="7170" width="6.42578125" customWidth="1"/>
    <col min="7171" max="7171" width="8" customWidth="1"/>
    <col min="7172" max="7172" width="9.7109375" customWidth="1"/>
    <col min="7173" max="7174" width="6.85546875" customWidth="1"/>
    <col min="7175" max="7175" width="22" customWidth="1"/>
    <col min="7176" max="7176" width="10.140625" customWidth="1"/>
    <col min="7177" max="7177" width="19.140625" bestFit="1" customWidth="1"/>
    <col min="7178" max="7178" width="18.42578125" bestFit="1" customWidth="1"/>
    <col min="7179" max="7180" width="16.85546875" bestFit="1" customWidth="1"/>
    <col min="7181" max="7181" width="20.42578125" customWidth="1"/>
    <col min="7182" max="7182" width="20.140625" bestFit="1" customWidth="1"/>
    <col min="7183" max="7183" width="48.5703125" customWidth="1"/>
    <col min="7184" max="7184" width="16" customWidth="1"/>
    <col min="7426" max="7426" width="6.42578125" customWidth="1"/>
    <col min="7427" max="7427" width="8" customWidth="1"/>
    <col min="7428" max="7428" width="9.7109375" customWidth="1"/>
    <col min="7429" max="7430" width="6.85546875" customWidth="1"/>
    <col min="7431" max="7431" width="22" customWidth="1"/>
    <col min="7432" max="7432" width="10.140625" customWidth="1"/>
    <col min="7433" max="7433" width="19.140625" bestFit="1" customWidth="1"/>
    <col min="7434" max="7434" width="18.42578125" bestFit="1" customWidth="1"/>
    <col min="7435" max="7436" width="16.85546875" bestFit="1" customWidth="1"/>
    <col min="7437" max="7437" width="20.42578125" customWidth="1"/>
    <col min="7438" max="7438" width="20.140625" bestFit="1" customWidth="1"/>
    <col min="7439" max="7439" width="48.5703125" customWidth="1"/>
    <col min="7440" max="7440" width="16" customWidth="1"/>
    <col min="7682" max="7682" width="6.42578125" customWidth="1"/>
    <col min="7683" max="7683" width="8" customWidth="1"/>
    <col min="7684" max="7684" width="9.7109375" customWidth="1"/>
    <col min="7685" max="7686" width="6.85546875" customWidth="1"/>
    <col min="7687" max="7687" width="22" customWidth="1"/>
    <col min="7688" max="7688" width="10.140625" customWidth="1"/>
    <col min="7689" max="7689" width="19.140625" bestFit="1" customWidth="1"/>
    <col min="7690" max="7690" width="18.42578125" bestFit="1" customWidth="1"/>
    <col min="7691" max="7692" width="16.85546875" bestFit="1" customWidth="1"/>
    <col min="7693" max="7693" width="20.42578125" customWidth="1"/>
    <col min="7694" max="7694" width="20.140625" bestFit="1" customWidth="1"/>
    <col min="7695" max="7695" width="48.5703125" customWidth="1"/>
    <col min="7696" max="7696" width="16" customWidth="1"/>
    <col min="7938" max="7938" width="6.42578125" customWidth="1"/>
    <col min="7939" max="7939" width="8" customWidth="1"/>
    <col min="7940" max="7940" width="9.7109375" customWidth="1"/>
    <col min="7941" max="7942" width="6.85546875" customWidth="1"/>
    <col min="7943" max="7943" width="22" customWidth="1"/>
    <col min="7944" max="7944" width="10.140625" customWidth="1"/>
    <col min="7945" max="7945" width="19.140625" bestFit="1" customWidth="1"/>
    <col min="7946" max="7946" width="18.42578125" bestFit="1" customWidth="1"/>
    <col min="7947" max="7948" width="16.85546875" bestFit="1" customWidth="1"/>
    <col min="7949" max="7949" width="20.42578125" customWidth="1"/>
    <col min="7950" max="7950" width="20.140625" bestFit="1" customWidth="1"/>
    <col min="7951" max="7951" width="48.5703125" customWidth="1"/>
    <col min="7952" max="7952" width="16" customWidth="1"/>
    <col min="8194" max="8194" width="6.42578125" customWidth="1"/>
    <col min="8195" max="8195" width="8" customWidth="1"/>
    <col min="8196" max="8196" width="9.7109375" customWidth="1"/>
    <col min="8197" max="8198" width="6.85546875" customWidth="1"/>
    <col min="8199" max="8199" width="22" customWidth="1"/>
    <col min="8200" max="8200" width="10.140625" customWidth="1"/>
    <col min="8201" max="8201" width="19.140625" bestFit="1" customWidth="1"/>
    <col min="8202" max="8202" width="18.42578125" bestFit="1" customWidth="1"/>
    <col min="8203" max="8204" width="16.85546875" bestFit="1" customWidth="1"/>
    <col min="8205" max="8205" width="20.42578125" customWidth="1"/>
    <col min="8206" max="8206" width="20.140625" bestFit="1" customWidth="1"/>
    <col min="8207" max="8207" width="48.5703125" customWidth="1"/>
    <col min="8208" max="8208" width="16" customWidth="1"/>
    <col min="8450" max="8450" width="6.42578125" customWidth="1"/>
    <col min="8451" max="8451" width="8" customWidth="1"/>
    <col min="8452" max="8452" width="9.7109375" customWidth="1"/>
    <col min="8453" max="8454" width="6.85546875" customWidth="1"/>
    <col min="8455" max="8455" width="22" customWidth="1"/>
    <col min="8456" max="8456" width="10.140625" customWidth="1"/>
    <col min="8457" max="8457" width="19.140625" bestFit="1" customWidth="1"/>
    <col min="8458" max="8458" width="18.42578125" bestFit="1" customWidth="1"/>
    <col min="8459" max="8460" width="16.85546875" bestFit="1" customWidth="1"/>
    <col min="8461" max="8461" width="20.42578125" customWidth="1"/>
    <col min="8462" max="8462" width="20.140625" bestFit="1" customWidth="1"/>
    <col min="8463" max="8463" width="48.5703125" customWidth="1"/>
    <col min="8464" max="8464" width="16" customWidth="1"/>
    <col min="8706" max="8706" width="6.42578125" customWidth="1"/>
    <col min="8707" max="8707" width="8" customWidth="1"/>
    <col min="8708" max="8708" width="9.7109375" customWidth="1"/>
    <col min="8709" max="8710" width="6.85546875" customWidth="1"/>
    <col min="8711" max="8711" width="22" customWidth="1"/>
    <col min="8712" max="8712" width="10.140625" customWidth="1"/>
    <col min="8713" max="8713" width="19.140625" bestFit="1" customWidth="1"/>
    <col min="8714" max="8714" width="18.42578125" bestFit="1" customWidth="1"/>
    <col min="8715" max="8716" width="16.85546875" bestFit="1" customWidth="1"/>
    <col min="8717" max="8717" width="20.42578125" customWidth="1"/>
    <col min="8718" max="8718" width="20.140625" bestFit="1" customWidth="1"/>
    <col min="8719" max="8719" width="48.5703125" customWidth="1"/>
    <col min="8720" max="8720" width="16" customWidth="1"/>
    <col min="8962" max="8962" width="6.42578125" customWidth="1"/>
    <col min="8963" max="8963" width="8" customWidth="1"/>
    <col min="8964" max="8964" width="9.7109375" customWidth="1"/>
    <col min="8965" max="8966" width="6.85546875" customWidth="1"/>
    <col min="8967" max="8967" width="22" customWidth="1"/>
    <col min="8968" max="8968" width="10.140625" customWidth="1"/>
    <col min="8969" max="8969" width="19.140625" bestFit="1" customWidth="1"/>
    <col min="8970" max="8970" width="18.42578125" bestFit="1" customWidth="1"/>
    <col min="8971" max="8972" width="16.85546875" bestFit="1" customWidth="1"/>
    <col min="8973" max="8973" width="20.42578125" customWidth="1"/>
    <col min="8974" max="8974" width="20.140625" bestFit="1" customWidth="1"/>
    <col min="8975" max="8975" width="48.5703125" customWidth="1"/>
    <col min="8976" max="8976" width="16" customWidth="1"/>
    <col min="9218" max="9218" width="6.42578125" customWidth="1"/>
    <col min="9219" max="9219" width="8" customWidth="1"/>
    <col min="9220" max="9220" width="9.7109375" customWidth="1"/>
    <col min="9221" max="9222" width="6.85546875" customWidth="1"/>
    <col min="9223" max="9223" width="22" customWidth="1"/>
    <col min="9224" max="9224" width="10.140625" customWidth="1"/>
    <col min="9225" max="9225" width="19.140625" bestFit="1" customWidth="1"/>
    <col min="9226" max="9226" width="18.42578125" bestFit="1" customWidth="1"/>
    <col min="9227" max="9228" width="16.85546875" bestFit="1" customWidth="1"/>
    <col min="9229" max="9229" width="20.42578125" customWidth="1"/>
    <col min="9230" max="9230" width="20.140625" bestFit="1" customWidth="1"/>
    <col min="9231" max="9231" width="48.5703125" customWidth="1"/>
    <col min="9232" max="9232" width="16" customWidth="1"/>
    <col min="9474" max="9474" width="6.42578125" customWidth="1"/>
    <col min="9475" max="9475" width="8" customWidth="1"/>
    <col min="9476" max="9476" width="9.7109375" customWidth="1"/>
    <col min="9477" max="9478" width="6.85546875" customWidth="1"/>
    <col min="9479" max="9479" width="22" customWidth="1"/>
    <col min="9480" max="9480" width="10.140625" customWidth="1"/>
    <col min="9481" max="9481" width="19.140625" bestFit="1" customWidth="1"/>
    <col min="9482" max="9482" width="18.42578125" bestFit="1" customWidth="1"/>
    <col min="9483" max="9484" width="16.85546875" bestFit="1" customWidth="1"/>
    <col min="9485" max="9485" width="20.42578125" customWidth="1"/>
    <col min="9486" max="9486" width="20.140625" bestFit="1" customWidth="1"/>
    <col min="9487" max="9487" width="48.5703125" customWidth="1"/>
    <col min="9488" max="9488" width="16" customWidth="1"/>
    <col min="9730" max="9730" width="6.42578125" customWidth="1"/>
    <col min="9731" max="9731" width="8" customWidth="1"/>
    <col min="9732" max="9732" width="9.7109375" customWidth="1"/>
    <col min="9733" max="9734" width="6.85546875" customWidth="1"/>
    <col min="9735" max="9735" width="22" customWidth="1"/>
    <col min="9736" max="9736" width="10.140625" customWidth="1"/>
    <col min="9737" max="9737" width="19.140625" bestFit="1" customWidth="1"/>
    <col min="9738" max="9738" width="18.42578125" bestFit="1" customWidth="1"/>
    <col min="9739" max="9740" width="16.85546875" bestFit="1" customWidth="1"/>
    <col min="9741" max="9741" width="20.42578125" customWidth="1"/>
    <col min="9742" max="9742" width="20.140625" bestFit="1" customWidth="1"/>
    <col min="9743" max="9743" width="48.5703125" customWidth="1"/>
    <col min="9744" max="9744" width="16" customWidth="1"/>
    <col min="9986" max="9986" width="6.42578125" customWidth="1"/>
    <col min="9987" max="9987" width="8" customWidth="1"/>
    <col min="9988" max="9988" width="9.7109375" customWidth="1"/>
    <col min="9989" max="9990" width="6.85546875" customWidth="1"/>
    <col min="9991" max="9991" width="22" customWidth="1"/>
    <col min="9992" max="9992" width="10.140625" customWidth="1"/>
    <col min="9993" max="9993" width="19.140625" bestFit="1" customWidth="1"/>
    <col min="9994" max="9994" width="18.42578125" bestFit="1" customWidth="1"/>
    <col min="9995" max="9996" width="16.85546875" bestFit="1" customWidth="1"/>
    <col min="9997" max="9997" width="20.42578125" customWidth="1"/>
    <col min="9998" max="9998" width="20.140625" bestFit="1" customWidth="1"/>
    <col min="9999" max="9999" width="48.5703125" customWidth="1"/>
    <col min="10000" max="10000" width="16" customWidth="1"/>
    <col min="10242" max="10242" width="6.42578125" customWidth="1"/>
    <col min="10243" max="10243" width="8" customWidth="1"/>
    <col min="10244" max="10244" width="9.7109375" customWidth="1"/>
    <col min="10245" max="10246" width="6.85546875" customWidth="1"/>
    <col min="10247" max="10247" width="22" customWidth="1"/>
    <col min="10248" max="10248" width="10.140625" customWidth="1"/>
    <col min="10249" max="10249" width="19.140625" bestFit="1" customWidth="1"/>
    <col min="10250" max="10250" width="18.42578125" bestFit="1" customWidth="1"/>
    <col min="10251" max="10252" width="16.85546875" bestFit="1" customWidth="1"/>
    <col min="10253" max="10253" width="20.42578125" customWidth="1"/>
    <col min="10254" max="10254" width="20.140625" bestFit="1" customWidth="1"/>
    <col min="10255" max="10255" width="48.5703125" customWidth="1"/>
    <col min="10256" max="10256" width="16" customWidth="1"/>
    <col min="10498" max="10498" width="6.42578125" customWidth="1"/>
    <col min="10499" max="10499" width="8" customWidth="1"/>
    <col min="10500" max="10500" width="9.7109375" customWidth="1"/>
    <col min="10501" max="10502" width="6.85546875" customWidth="1"/>
    <col min="10503" max="10503" width="22" customWidth="1"/>
    <col min="10504" max="10504" width="10.140625" customWidth="1"/>
    <col min="10505" max="10505" width="19.140625" bestFit="1" customWidth="1"/>
    <col min="10506" max="10506" width="18.42578125" bestFit="1" customWidth="1"/>
    <col min="10507" max="10508" width="16.85546875" bestFit="1" customWidth="1"/>
    <col min="10509" max="10509" width="20.42578125" customWidth="1"/>
    <col min="10510" max="10510" width="20.140625" bestFit="1" customWidth="1"/>
    <col min="10511" max="10511" width="48.5703125" customWidth="1"/>
    <col min="10512" max="10512" width="16" customWidth="1"/>
    <col min="10754" max="10754" width="6.42578125" customWidth="1"/>
    <col min="10755" max="10755" width="8" customWidth="1"/>
    <col min="10756" max="10756" width="9.7109375" customWidth="1"/>
    <col min="10757" max="10758" width="6.85546875" customWidth="1"/>
    <col min="10759" max="10759" width="22" customWidth="1"/>
    <col min="10760" max="10760" width="10.140625" customWidth="1"/>
    <col min="10761" max="10761" width="19.140625" bestFit="1" customWidth="1"/>
    <col min="10762" max="10762" width="18.42578125" bestFit="1" customWidth="1"/>
    <col min="10763" max="10764" width="16.85546875" bestFit="1" customWidth="1"/>
    <col min="10765" max="10765" width="20.42578125" customWidth="1"/>
    <col min="10766" max="10766" width="20.140625" bestFit="1" customWidth="1"/>
    <col min="10767" max="10767" width="48.5703125" customWidth="1"/>
    <col min="10768" max="10768" width="16" customWidth="1"/>
    <col min="11010" max="11010" width="6.42578125" customWidth="1"/>
    <col min="11011" max="11011" width="8" customWidth="1"/>
    <col min="11012" max="11012" width="9.7109375" customWidth="1"/>
    <col min="11013" max="11014" width="6.85546875" customWidth="1"/>
    <col min="11015" max="11015" width="22" customWidth="1"/>
    <col min="11016" max="11016" width="10.140625" customWidth="1"/>
    <col min="11017" max="11017" width="19.140625" bestFit="1" customWidth="1"/>
    <col min="11018" max="11018" width="18.42578125" bestFit="1" customWidth="1"/>
    <col min="11019" max="11020" width="16.85546875" bestFit="1" customWidth="1"/>
    <col min="11021" max="11021" width="20.42578125" customWidth="1"/>
    <col min="11022" max="11022" width="20.140625" bestFit="1" customWidth="1"/>
    <col min="11023" max="11023" width="48.5703125" customWidth="1"/>
    <col min="11024" max="11024" width="16" customWidth="1"/>
    <col min="11266" max="11266" width="6.42578125" customWidth="1"/>
    <col min="11267" max="11267" width="8" customWidth="1"/>
    <col min="11268" max="11268" width="9.7109375" customWidth="1"/>
    <col min="11269" max="11270" width="6.85546875" customWidth="1"/>
    <col min="11271" max="11271" width="22" customWidth="1"/>
    <col min="11272" max="11272" width="10.140625" customWidth="1"/>
    <col min="11273" max="11273" width="19.140625" bestFit="1" customWidth="1"/>
    <col min="11274" max="11274" width="18.42578125" bestFit="1" customWidth="1"/>
    <col min="11275" max="11276" width="16.85546875" bestFit="1" customWidth="1"/>
    <col min="11277" max="11277" width="20.42578125" customWidth="1"/>
    <col min="11278" max="11278" width="20.140625" bestFit="1" customWidth="1"/>
    <col min="11279" max="11279" width="48.5703125" customWidth="1"/>
    <col min="11280" max="11280" width="16" customWidth="1"/>
    <col min="11522" max="11522" width="6.42578125" customWidth="1"/>
    <col min="11523" max="11523" width="8" customWidth="1"/>
    <col min="11524" max="11524" width="9.7109375" customWidth="1"/>
    <col min="11525" max="11526" width="6.85546875" customWidth="1"/>
    <col min="11527" max="11527" width="22" customWidth="1"/>
    <col min="11528" max="11528" width="10.140625" customWidth="1"/>
    <col min="11529" max="11529" width="19.140625" bestFit="1" customWidth="1"/>
    <col min="11530" max="11530" width="18.42578125" bestFit="1" customWidth="1"/>
    <col min="11531" max="11532" width="16.85546875" bestFit="1" customWidth="1"/>
    <col min="11533" max="11533" width="20.42578125" customWidth="1"/>
    <col min="11534" max="11534" width="20.140625" bestFit="1" customWidth="1"/>
    <col min="11535" max="11535" width="48.5703125" customWidth="1"/>
    <col min="11536" max="11536" width="16" customWidth="1"/>
    <col min="11778" max="11778" width="6.42578125" customWidth="1"/>
    <col min="11779" max="11779" width="8" customWidth="1"/>
    <col min="11780" max="11780" width="9.7109375" customWidth="1"/>
    <col min="11781" max="11782" width="6.85546875" customWidth="1"/>
    <col min="11783" max="11783" width="22" customWidth="1"/>
    <col min="11784" max="11784" width="10.140625" customWidth="1"/>
    <col min="11785" max="11785" width="19.140625" bestFit="1" customWidth="1"/>
    <col min="11786" max="11786" width="18.42578125" bestFit="1" customWidth="1"/>
    <col min="11787" max="11788" width="16.85546875" bestFit="1" customWidth="1"/>
    <col min="11789" max="11789" width="20.42578125" customWidth="1"/>
    <col min="11790" max="11790" width="20.140625" bestFit="1" customWidth="1"/>
    <col min="11791" max="11791" width="48.5703125" customWidth="1"/>
    <col min="11792" max="11792" width="16" customWidth="1"/>
    <col min="12034" max="12034" width="6.42578125" customWidth="1"/>
    <col min="12035" max="12035" width="8" customWidth="1"/>
    <col min="12036" max="12036" width="9.7109375" customWidth="1"/>
    <col min="12037" max="12038" width="6.85546875" customWidth="1"/>
    <col min="12039" max="12039" width="22" customWidth="1"/>
    <col min="12040" max="12040" width="10.140625" customWidth="1"/>
    <col min="12041" max="12041" width="19.140625" bestFit="1" customWidth="1"/>
    <col min="12042" max="12042" width="18.42578125" bestFit="1" customWidth="1"/>
    <col min="12043" max="12044" width="16.85546875" bestFit="1" customWidth="1"/>
    <col min="12045" max="12045" width="20.42578125" customWidth="1"/>
    <col min="12046" max="12046" width="20.140625" bestFit="1" customWidth="1"/>
    <col min="12047" max="12047" width="48.5703125" customWidth="1"/>
    <col min="12048" max="12048" width="16" customWidth="1"/>
    <col min="12290" max="12290" width="6.42578125" customWidth="1"/>
    <col min="12291" max="12291" width="8" customWidth="1"/>
    <col min="12292" max="12292" width="9.7109375" customWidth="1"/>
    <col min="12293" max="12294" width="6.85546875" customWidth="1"/>
    <col min="12295" max="12295" width="22" customWidth="1"/>
    <col min="12296" max="12296" width="10.140625" customWidth="1"/>
    <col min="12297" max="12297" width="19.140625" bestFit="1" customWidth="1"/>
    <col min="12298" max="12298" width="18.42578125" bestFit="1" customWidth="1"/>
    <col min="12299" max="12300" width="16.85546875" bestFit="1" customWidth="1"/>
    <col min="12301" max="12301" width="20.42578125" customWidth="1"/>
    <col min="12302" max="12302" width="20.140625" bestFit="1" customWidth="1"/>
    <col min="12303" max="12303" width="48.5703125" customWidth="1"/>
    <col min="12304" max="12304" width="16" customWidth="1"/>
    <col min="12546" max="12546" width="6.42578125" customWidth="1"/>
    <col min="12547" max="12547" width="8" customWidth="1"/>
    <col min="12548" max="12548" width="9.7109375" customWidth="1"/>
    <col min="12549" max="12550" width="6.85546875" customWidth="1"/>
    <col min="12551" max="12551" width="22" customWidth="1"/>
    <col min="12552" max="12552" width="10.140625" customWidth="1"/>
    <col min="12553" max="12553" width="19.140625" bestFit="1" customWidth="1"/>
    <col min="12554" max="12554" width="18.42578125" bestFit="1" customWidth="1"/>
    <col min="12555" max="12556" width="16.85546875" bestFit="1" customWidth="1"/>
    <col min="12557" max="12557" width="20.42578125" customWidth="1"/>
    <col min="12558" max="12558" width="20.140625" bestFit="1" customWidth="1"/>
    <col min="12559" max="12559" width="48.5703125" customWidth="1"/>
    <col min="12560" max="12560" width="16" customWidth="1"/>
    <col min="12802" max="12802" width="6.42578125" customWidth="1"/>
    <col min="12803" max="12803" width="8" customWidth="1"/>
    <col min="12804" max="12804" width="9.7109375" customWidth="1"/>
    <col min="12805" max="12806" width="6.85546875" customWidth="1"/>
    <col min="12807" max="12807" width="22" customWidth="1"/>
    <col min="12808" max="12808" width="10.140625" customWidth="1"/>
    <col min="12809" max="12809" width="19.140625" bestFit="1" customWidth="1"/>
    <col min="12810" max="12810" width="18.42578125" bestFit="1" customWidth="1"/>
    <col min="12811" max="12812" width="16.85546875" bestFit="1" customWidth="1"/>
    <col min="12813" max="12813" width="20.42578125" customWidth="1"/>
    <col min="12814" max="12814" width="20.140625" bestFit="1" customWidth="1"/>
    <col min="12815" max="12815" width="48.5703125" customWidth="1"/>
    <col min="12816" max="12816" width="16" customWidth="1"/>
    <col min="13058" max="13058" width="6.42578125" customWidth="1"/>
    <col min="13059" max="13059" width="8" customWidth="1"/>
    <col min="13060" max="13060" width="9.7109375" customWidth="1"/>
    <col min="13061" max="13062" width="6.85546875" customWidth="1"/>
    <col min="13063" max="13063" width="22" customWidth="1"/>
    <col min="13064" max="13064" width="10.140625" customWidth="1"/>
    <col min="13065" max="13065" width="19.140625" bestFit="1" customWidth="1"/>
    <col min="13066" max="13066" width="18.42578125" bestFit="1" customWidth="1"/>
    <col min="13067" max="13068" width="16.85546875" bestFit="1" customWidth="1"/>
    <col min="13069" max="13069" width="20.42578125" customWidth="1"/>
    <col min="13070" max="13070" width="20.140625" bestFit="1" customWidth="1"/>
    <col min="13071" max="13071" width="48.5703125" customWidth="1"/>
    <col min="13072" max="13072" width="16" customWidth="1"/>
    <col min="13314" max="13314" width="6.42578125" customWidth="1"/>
    <col min="13315" max="13315" width="8" customWidth="1"/>
    <col min="13316" max="13316" width="9.7109375" customWidth="1"/>
    <col min="13317" max="13318" width="6.85546875" customWidth="1"/>
    <col min="13319" max="13319" width="22" customWidth="1"/>
    <col min="13320" max="13320" width="10.140625" customWidth="1"/>
    <col min="13321" max="13321" width="19.140625" bestFit="1" customWidth="1"/>
    <col min="13322" max="13322" width="18.42578125" bestFit="1" customWidth="1"/>
    <col min="13323" max="13324" width="16.85546875" bestFit="1" customWidth="1"/>
    <col min="13325" max="13325" width="20.42578125" customWidth="1"/>
    <col min="13326" max="13326" width="20.140625" bestFit="1" customWidth="1"/>
    <col min="13327" max="13327" width="48.5703125" customWidth="1"/>
    <col min="13328" max="13328" width="16" customWidth="1"/>
    <col min="13570" max="13570" width="6.42578125" customWidth="1"/>
    <col min="13571" max="13571" width="8" customWidth="1"/>
    <col min="13572" max="13572" width="9.7109375" customWidth="1"/>
    <col min="13573" max="13574" width="6.85546875" customWidth="1"/>
    <col min="13575" max="13575" width="22" customWidth="1"/>
    <col min="13576" max="13576" width="10.140625" customWidth="1"/>
    <col min="13577" max="13577" width="19.140625" bestFit="1" customWidth="1"/>
    <col min="13578" max="13578" width="18.42578125" bestFit="1" customWidth="1"/>
    <col min="13579" max="13580" width="16.85546875" bestFit="1" customWidth="1"/>
    <col min="13581" max="13581" width="20.42578125" customWidth="1"/>
    <col min="13582" max="13582" width="20.140625" bestFit="1" customWidth="1"/>
    <col min="13583" max="13583" width="48.5703125" customWidth="1"/>
    <col min="13584" max="13584" width="16" customWidth="1"/>
    <col min="13826" max="13826" width="6.42578125" customWidth="1"/>
    <col min="13827" max="13827" width="8" customWidth="1"/>
    <col min="13828" max="13828" width="9.7109375" customWidth="1"/>
    <col min="13829" max="13830" width="6.85546875" customWidth="1"/>
    <col min="13831" max="13831" width="22" customWidth="1"/>
    <col min="13832" max="13832" width="10.140625" customWidth="1"/>
    <col min="13833" max="13833" width="19.140625" bestFit="1" customWidth="1"/>
    <col min="13834" max="13834" width="18.42578125" bestFit="1" customWidth="1"/>
    <col min="13835" max="13836" width="16.85546875" bestFit="1" customWidth="1"/>
    <col min="13837" max="13837" width="20.42578125" customWidth="1"/>
    <col min="13838" max="13838" width="20.140625" bestFit="1" customWidth="1"/>
    <col min="13839" max="13839" width="48.5703125" customWidth="1"/>
    <col min="13840" max="13840" width="16" customWidth="1"/>
    <col min="14082" max="14082" width="6.42578125" customWidth="1"/>
    <col min="14083" max="14083" width="8" customWidth="1"/>
    <col min="14084" max="14084" width="9.7109375" customWidth="1"/>
    <col min="14085" max="14086" width="6.85546875" customWidth="1"/>
    <col min="14087" max="14087" width="22" customWidth="1"/>
    <col min="14088" max="14088" width="10.140625" customWidth="1"/>
    <col min="14089" max="14089" width="19.140625" bestFit="1" customWidth="1"/>
    <col min="14090" max="14090" width="18.42578125" bestFit="1" customWidth="1"/>
    <col min="14091" max="14092" width="16.85546875" bestFit="1" customWidth="1"/>
    <col min="14093" max="14093" width="20.42578125" customWidth="1"/>
    <col min="14094" max="14094" width="20.140625" bestFit="1" customWidth="1"/>
    <col min="14095" max="14095" width="48.5703125" customWidth="1"/>
    <col min="14096" max="14096" width="16" customWidth="1"/>
    <col min="14338" max="14338" width="6.42578125" customWidth="1"/>
    <col min="14339" max="14339" width="8" customWidth="1"/>
    <col min="14340" max="14340" width="9.7109375" customWidth="1"/>
    <col min="14341" max="14342" width="6.85546875" customWidth="1"/>
    <col min="14343" max="14343" width="22" customWidth="1"/>
    <col min="14344" max="14344" width="10.140625" customWidth="1"/>
    <col min="14345" max="14345" width="19.140625" bestFit="1" customWidth="1"/>
    <col min="14346" max="14346" width="18.42578125" bestFit="1" customWidth="1"/>
    <col min="14347" max="14348" width="16.85546875" bestFit="1" customWidth="1"/>
    <col min="14349" max="14349" width="20.42578125" customWidth="1"/>
    <col min="14350" max="14350" width="20.140625" bestFit="1" customWidth="1"/>
    <col min="14351" max="14351" width="48.5703125" customWidth="1"/>
    <col min="14352" max="14352" width="16" customWidth="1"/>
    <col min="14594" max="14594" width="6.42578125" customWidth="1"/>
    <col min="14595" max="14595" width="8" customWidth="1"/>
    <col min="14596" max="14596" width="9.7109375" customWidth="1"/>
    <col min="14597" max="14598" width="6.85546875" customWidth="1"/>
    <col min="14599" max="14599" width="22" customWidth="1"/>
    <col min="14600" max="14600" width="10.140625" customWidth="1"/>
    <col min="14601" max="14601" width="19.140625" bestFit="1" customWidth="1"/>
    <col min="14602" max="14602" width="18.42578125" bestFit="1" customWidth="1"/>
    <col min="14603" max="14604" width="16.85546875" bestFit="1" customWidth="1"/>
    <col min="14605" max="14605" width="20.42578125" customWidth="1"/>
    <col min="14606" max="14606" width="20.140625" bestFit="1" customWidth="1"/>
    <col min="14607" max="14607" width="48.5703125" customWidth="1"/>
    <col min="14608" max="14608" width="16" customWidth="1"/>
    <col min="14850" max="14850" width="6.42578125" customWidth="1"/>
    <col min="14851" max="14851" width="8" customWidth="1"/>
    <col min="14852" max="14852" width="9.7109375" customWidth="1"/>
    <col min="14853" max="14854" width="6.85546875" customWidth="1"/>
    <col min="14855" max="14855" width="22" customWidth="1"/>
    <col min="14856" max="14856" width="10.140625" customWidth="1"/>
    <col min="14857" max="14857" width="19.140625" bestFit="1" customWidth="1"/>
    <col min="14858" max="14858" width="18.42578125" bestFit="1" customWidth="1"/>
    <col min="14859" max="14860" width="16.85546875" bestFit="1" customWidth="1"/>
    <col min="14861" max="14861" width="20.42578125" customWidth="1"/>
    <col min="14862" max="14862" width="20.140625" bestFit="1" customWidth="1"/>
    <col min="14863" max="14863" width="48.5703125" customWidth="1"/>
    <col min="14864" max="14864" width="16" customWidth="1"/>
    <col min="15106" max="15106" width="6.42578125" customWidth="1"/>
    <col min="15107" max="15107" width="8" customWidth="1"/>
    <col min="15108" max="15108" width="9.7109375" customWidth="1"/>
    <col min="15109" max="15110" width="6.85546875" customWidth="1"/>
    <col min="15111" max="15111" width="22" customWidth="1"/>
    <col min="15112" max="15112" width="10.140625" customWidth="1"/>
    <col min="15113" max="15113" width="19.140625" bestFit="1" customWidth="1"/>
    <col min="15114" max="15114" width="18.42578125" bestFit="1" customWidth="1"/>
    <col min="15115" max="15116" width="16.85546875" bestFit="1" customWidth="1"/>
    <col min="15117" max="15117" width="20.42578125" customWidth="1"/>
    <col min="15118" max="15118" width="20.140625" bestFit="1" customWidth="1"/>
    <col min="15119" max="15119" width="48.5703125" customWidth="1"/>
    <col min="15120" max="15120" width="16" customWidth="1"/>
    <col min="15362" max="15362" width="6.42578125" customWidth="1"/>
    <col min="15363" max="15363" width="8" customWidth="1"/>
    <col min="15364" max="15364" width="9.7109375" customWidth="1"/>
    <col min="15365" max="15366" width="6.85546875" customWidth="1"/>
    <col min="15367" max="15367" width="22" customWidth="1"/>
    <col min="15368" max="15368" width="10.140625" customWidth="1"/>
    <col min="15369" max="15369" width="19.140625" bestFit="1" customWidth="1"/>
    <col min="15370" max="15370" width="18.42578125" bestFit="1" customWidth="1"/>
    <col min="15371" max="15372" width="16.85546875" bestFit="1" customWidth="1"/>
    <col min="15373" max="15373" width="20.42578125" customWidth="1"/>
    <col min="15374" max="15374" width="20.140625" bestFit="1" customWidth="1"/>
    <col min="15375" max="15375" width="48.5703125" customWidth="1"/>
    <col min="15376" max="15376" width="16" customWidth="1"/>
    <col min="15618" max="15618" width="6.42578125" customWidth="1"/>
    <col min="15619" max="15619" width="8" customWidth="1"/>
    <col min="15620" max="15620" width="9.7109375" customWidth="1"/>
    <col min="15621" max="15622" width="6.85546875" customWidth="1"/>
    <col min="15623" max="15623" width="22" customWidth="1"/>
    <col min="15624" max="15624" width="10.140625" customWidth="1"/>
    <col min="15625" max="15625" width="19.140625" bestFit="1" customWidth="1"/>
    <col min="15626" max="15626" width="18.42578125" bestFit="1" customWidth="1"/>
    <col min="15627" max="15628" width="16.85546875" bestFit="1" customWidth="1"/>
    <col min="15629" max="15629" width="20.42578125" customWidth="1"/>
    <col min="15630" max="15630" width="20.140625" bestFit="1" customWidth="1"/>
    <col min="15631" max="15631" width="48.5703125" customWidth="1"/>
    <col min="15632" max="15632" width="16" customWidth="1"/>
    <col min="15874" max="15874" width="6.42578125" customWidth="1"/>
    <col min="15875" max="15875" width="8" customWidth="1"/>
    <col min="15876" max="15876" width="9.7109375" customWidth="1"/>
    <col min="15877" max="15878" width="6.85546875" customWidth="1"/>
    <col min="15879" max="15879" width="22" customWidth="1"/>
    <col min="15880" max="15880" width="10.140625" customWidth="1"/>
    <col min="15881" max="15881" width="19.140625" bestFit="1" customWidth="1"/>
    <col min="15882" max="15882" width="18.42578125" bestFit="1" customWidth="1"/>
    <col min="15883" max="15884" width="16.85546875" bestFit="1" customWidth="1"/>
    <col min="15885" max="15885" width="20.42578125" customWidth="1"/>
    <col min="15886" max="15886" width="20.140625" bestFit="1" customWidth="1"/>
    <col min="15887" max="15887" width="48.5703125" customWidth="1"/>
    <col min="15888" max="15888" width="16" customWidth="1"/>
    <col min="16130" max="16130" width="6.42578125" customWidth="1"/>
    <col min="16131" max="16131" width="8" customWidth="1"/>
    <col min="16132" max="16132" width="9.7109375" customWidth="1"/>
    <col min="16133" max="16134" width="6.85546875" customWidth="1"/>
    <col min="16135" max="16135" width="22" customWidth="1"/>
    <col min="16136" max="16136" width="10.140625" customWidth="1"/>
    <col min="16137" max="16137" width="19.140625" bestFit="1" customWidth="1"/>
    <col min="16138" max="16138" width="18.42578125" bestFit="1" customWidth="1"/>
    <col min="16139" max="16140" width="16.85546875" bestFit="1" customWidth="1"/>
    <col min="16141" max="16141" width="20.42578125" customWidth="1"/>
    <col min="16142" max="16142" width="20.140625" bestFit="1" customWidth="1"/>
    <col min="16143" max="16143" width="48.5703125" customWidth="1"/>
    <col min="16144" max="16144" width="16" customWidth="1"/>
  </cols>
  <sheetData>
    <row r="1" spans="1:16" ht="18.75">
      <c r="A1" s="494" t="s">
        <v>100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0">
        <v>2021</v>
      </c>
    </row>
    <row r="2" spans="1:16" ht="64.5" customHeight="1">
      <c r="A2" s="107" t="s">
        <v>101</v>
      </c>
      <c r="B2" s="107" t="s">
        <v>102</v>
      </c>
      <c r="C2" s="103" t="s">
        <v>103</v>
      </c>
      <c r="D2" s="103" t="s">
        <v>0</v>
      </c>
      <c r="E2" s="103" t="s">
        <v>104</v>
      </c>
      <c r="F2" s="104" t="s">
        <v>105</v>
      </c>
      <c r="G2" s="105" t="s">
        <v>195</v>
      </c>
      <c r="H2" s="105" t="s">
        <v>106</v>
      </c>
      <c r="I2" s="105" t="s">
        <v>107</v>
      </c>
      <c r="J2" s="105" t="s">
        <v>108</v>
      </c>
      <c r="K2" s="105" t="s">
        <v>109</v>
      </c>
      <c r="L2" s="105" t="s">
        <v>110</v>
      </c>
      <c r="M2" s="105" t="s">
        <v>198</v>
      </c>
      <c r="N2" s="105" t="s">
        <v>2</v>
      </c>
    </row>
    <row r="3" spans="1:16" ht="20.25">
      <c r="A3" s="108">
        <v>633</v>
      </c>
      <c r="B3" s="495" t="s">
        <v>196</v>
      </c>
      <c r="C3" s="496"/>
      <c r="D3" s="496"/>
      <c r="E3" s="497"/>
      <c r="F3" s="97" t="s">
        <v>111</v>
      </c>
      <c r="G3" s="98">
        <f>G6</f>
        <v>972</v>
      </c>
      <c r="H3" s="109">
        <f>H9+H21+H25+H57+H61+H65+H77+H109+H113+H129+H145+H161+H173+H193+H197+H213</f>
        <v>6309800</v>
      </c>
      <c r="I3" s="109">
        <f>I9+I21+I25+I57+I61+I65+I77+I109+I113+I129+I145+I161+I173+I193+I197+I213</f>
        <v>1350000</v>
      </c>
      <c r="J3" s="109">
        <f>J9+J21+J25+J57+J61+J65+J77+J109+J113+J129+J145+J161+J173+J193+J197+J213</f>
        <v>202000</v>
      </c>
      <c r="K3" s="109">
        <f>K9+K21+K25+K57+K61+K65+K77+K109+K113+K129+K145+K161+K173+K193+K197+K213</f>
        <v>310000</v>
      </c>
      <c r="L3" s="109">
        <f>L9+L21+L25+L57+L61+L65+L77+L109+L113+L129+L161+L173++L197+L213</f>
        <v>2904191</v>
      </c>
      <c r="M3" s="48">
        <v>1673122</v>
      </c>
      <c r="N3" s="109">
        <f>SUM(H3:M3)</f>
        <v>12749113</v>
      </c>
      <c r="O3" s="56">
        <v>0</v>
      </c>
      <c r="P3">
        <v>0</v>
      </c>
    </row>
    <row r="4" spans="1:16" ht="20.25">
      <c r="A4" s="55"/>
      <c r="B4" s="52"/>
      <c r="C4" s="53"/>
      <c r="D4" s="53"/>
      <c r="E4" s="54"/>
      <c r="F4" s="50"/>
      <c r="G4" s="51"/>
      <c r="H4" s="119">
        <v>6309800</v>
      </c>
      <c r="I4" s="119">
        <v>1350000</v>
      </c>
      <c r="J4" s="119">
        <v>202000</v>
      </c>
      <c r="K4" s="119">
        <v>310000</v>
      </c>
      <c r="L4" s="119">
        <v>2904191</v>
      </c>
      <c r="M4" s="119">
        <v>1673122</v>
      </c>
      <c r="N4" s="119">
        <f>H4+I4+J4+K4+L4+M4</f>
        <v>12749113</v>
      </c>
      <c r="O4" s="102" t="s">
        <v>199</v>
      </c>
    </row>
    <row r="5" spans="1:16" ht="20.25">
      <c r="A5" s="55"/>
      <c r="B5" s="52"/>
      <c r="C5" s="57"/>
      <c r="D5" s="57"/>
      <c r="E5" s="58"/>
      <c r="F5" s="59"/>
      <c r="G5" s="60"/>
      <c r="H5" s="120">
        <f>H4-H3</f>
        <v>0</v>
      </c>
      <c r="I5" s="120">
        <f t="shared" ref="I5:N5" si="0">I4-I3</f>
        <v>0</v>
      </c>
      <c r="J5" s="120">
        <f t="shared" si="0"/>
        <v>0</v>
      </c>
      <c r="K5" s="120">
        <f t="shared" si="0"/>
        <v>0</v>
      </c>
      <c r="L5" s="120">
        <f t="shared" si="0"/>
        <v>0</v>
      </c>
      <c r="M5" s="120">
        <f t="shared" si="0"/>
        <v>0</v>
      </c>
      <c r="N5" s="120">
        <f t="shared" si="0"/>
        <v>0</v>
      </c>
      <c r="O5" s="102"/>
    </row>
    <row r="6" spans="1:16" ht="16.5">
      <c r="A6" s="42"/>
      <c r="B6" s="42"/>
      <c r="C6" s="62"/>
      <c r="D6" s="63"/>
      <c r="E6" s="63"/>
      <c r="F6" s="64" t="s">
        <v>112</v>
      </c>
      <c r="G6" s="65">
        <f>G9+G21+G25+G57+G61+G65+G77+G109+G113+G129+G145+G161+G173+G193+G197+G213</f>
        <v>972</v>
      </c>
      <c r="H6" s="66">
        <f t="shared" ref="H6:K8" si="1">H10+H22+H26+H58+H62+H66+H78+H110+H114+H130+H146+H162+H174+H194+H198+H214</f>
        <v>6275800</v>
      </c>
      <c r="I6" s="66">
        <f t="shared" si="1"/>
        <v>1155030</v>
      </c>
      <c r="J6" s="66">
        <f t="shared" si="1"/>
        <v>202000</v>
      </c>
      <c r="K6" s="66">
        <f t="shared" si="1"/>
        <v>0</v>
      </c>
      <c r="L6" s="66">
        <f t="shared" ref="L6:N6" si="2">L10+L22+L26+L58+L62+L66+L78+L110+L114+L130+L146+L162+L174+L194+L198+L214</f>
        <v>2363982</v>
      </c>
      <c r="M6" s="66"/>
      <c r="N6" s="66">
        <f t="shared" si="2"/>
        <v>10001812</v>
      </c>
      <c r="O6" s="2"/>
      <c r="P6" s="43"/>
    </row>
    <row r="7" spans="1:16" ht="16.5">
      <c r="A7" s="42"/>
      <c r="B7" s="42"/>
      <c r="C7" s="62"/>
      <c r="D7" s="63"/>
      <c r="E7" s="63"/>
      <c r="F7" s="69" t="s">
        <v>1</v>
      </c>
      <c r="G7" s="70"/>
      <c r="H7" s="71">
        <f t="shared" si="1"/>
        <v>34000</v>
      </c>
      <c r="I7" s="72">
        <f t="shared" si="1"/>
        <v>189970</v>
      </c>
      <c r="J7" s="71">
        <f t="shared" si="1"/>
        <v>0</v>
      </c>
      <c r="K7" s="71">
        <f>K9+K25+K57+K61+K65+K77+K109+K113+K129+K145+K161+K173+K193+K197+K213</f>
        <v>310000</v>
      </c>
      <c r="L7" s="71">
        <f>L27+L71+L79+L111+L115+L131+L163+L175+L199+L215</f>
        <v>540209</v>
      </c>
      <c r="M7" s="71"/>
      <c r="N7" s="71">
        <f>SUM(H7:L7)</f>
        <v>1074179</v>
      </c>
      <c r="O7" s="99">
        <v>0</v>
      </c>
      <c r="P7" s="43">
        <v>1074179</v>
      </c>
    </row>
    <row r="8" spans="1:16" ht="16.5">
      <c r="A8" s="42"/>
      <c r="B8" s="42"/>
      <c r="C8" s="62"/>
      <c r="D8" s="63"/>
      <c r="E8" s="63"/>
      <c r="F8" s="74" t="s">
        <v>113</v>
      </c>
      <c r="G8" s="75"/>
      <c r="H8" s="100">
        <f t="shared" si="1"/>
        <v>0</v>
      </c>
      <c r="I8" s="100">
        <f t="shared" si="1"/>
        <v>0</v>
      </c>
      <c r="J8" s="100">
        <f t="shared" si="1"/>
        <v>0</v>
      </c>
      <c r="K8" s="100">
        <f>K12+K24+K28+K60+K64+K68+K80+K112+K116+K132+K148+K164+K176+K196+K200+K216</f>
        <v>0</v>
      </c>
      <c r="L8" s="100">
        <f>L12+L24+L28+L60+L64+L68+L80+L112+L116+L132+L148+L164+L176+L196+L200+L216</f>
        <v>7624000</v>
      </c>
      <c r="M8" s="100"/>
      <c r="N8" s="100">
        <f>N12+N24+N28+N60+N64+N68+N80+N112+N116+N132+N148+N164+N176+N196+N200+N216</f>
        <v>8688000</v>
      </c>
      <c r="O8" s="2"/>
      <c r="P8" s="43">
        <f>P7-N7</f>
        <v>0</v>
      </c>
    </row>
    <row r="9" spans="1:16" ht="16.5">
      <c r="A9" s="44">
        <v>1.1000000000000001</v>
      </c>
      <c r="B9" s="44"/>
      <c r="C9" s="77">
        <v>160</v>
      </c>
      <c r="D9" s="489" t="s">
        <v>3</v>
      </c>
      <c r="E9" s="490"/>
      <c r="F9" s="491"/>
      <c r="G9" s="78">
        <f t="shared" ref="G9:N12" si="3">G13+G17</f>
        <v>14</v>
      </c>
      <c r="H9" s="79">
        <f t="shared" si="3"/>
        <v>114500</v>
      </c>
      <c r="I9" s="79">
        <f t="shared" si="3"/>
        <v>51030</v>
      </c>
      <c r="J9" s="79">
        <f t="shared" si="3"/>
        <v>0</v>
      </c>
      <c r="K9" s="79">
        <f t="shared" si="3"/>
        <v>25000</v>
      </c>
      <c r="L9" s="79">
        <f t="shared" si="3"/>
        <v>0</v>
      </c>
      <c r="M9" s="79"/>
      <c r="N9" s="79">
        <f t="shared" si="3"/>
        <v>190530</v>
      </c>
      <c r="O9" s="2"/>
    </row>
    <row r="10" spans="1:16" ht="16.5">
      <c r="A10" s="42"/>
      <c r="B10" s="42"/>
      <c r="C10" s="62"/>
      <c r="D10" s="63"/>
      <c r="E10" s="63"/>
      <c r="F10" s="80" t="s">
        <v>112</v>
      </c>
      <c r="G10" s="81"/>
      <c r="H10" s="82">
        <f t="shared" si="3"/>
        <v>114500</v>
      </c>
      <c r="I10" s="82">
        <f t="shared" si="3"/>
        <v>51030</v>
      </c>
      <c r="J10" s="82">
        <f t="shared" si="3"/>
        <v>0</v>
      </c>
      <c r="K10" s="82">
        <f t="shared" si="3"/>
        <v>0</v>
      </c>
      <c r="L10" s="83">
        <f t="shared" si="3"/>
        <v>0</v>
      </c>
      <c r="M10" s="83"/>
      <c r="N10" s="82">
        <f t="shared" si="3"/>
        <v>165530</v>
      </c>
      <c r="O10" s="68"/>
      <c r="P10" s="43"/>
    </row>
    <row r="11" spans="1:16" ht="16.5">
      <c r="A11" s="42"/>
      <c r="B11" s="42"/>
      <c r="C11" s="62"/>
      <c r="D11" s="63"/>
      <c r="E11" s="63"/>
      <c r="F11" s="80" t="s">
        <v>1</v>
      </c>
      <c r="G11" s="81"/>
      <c r="H11" s="82">
        <f t="shared" si="3"/>
        <v>0</v>
      </c>
      <c r="I11" s="82">
        <f t="shared" si="3"/>
        <v>0</v>
      </c>
      <c r="J11" s="82">
        <f t="shared" si="3"/>
        <v>0</v>
      </c>
      <c r="K11" s="82">
        <f t="shared" si="3"/>
        <v>25000</v>
      </c>
      <c r="L11" s="83">
        <f t="shared" si="3"/>
        <v>0</v>
      </c>
      <c r="M11" s="83"/>
      <c r="N11" s="82">
        <f t="shared" si="3"/>
        <v>25000</v>
      </c>
      <c r="O11" s="68"/>
    </row>
    <row r="12" spans="1:16" ht="16.5">
      <c r="A12" s="42"/>
      <c r="B12" s="42"/>
      <c r="C12" s="62"/>
      <c r="D12" s="63"/>
      <c r="E12" s="63"/>
      <c r="F12" s="80" t="s">
        <v>113</v>
      </c>
      <c r="G12" s="81"/>
      <c r="H12" s="82">
        <f t="shared" si="3"/>
        <v>0</v>
      </c>
      <c r="I12" s="82">
        <f t="shared" si="3"/>
        <v>0</v>
      </c>
      <c r="J12" s="82">
        <f t="shared" si="3"/>
        <v>0</v>
      </c>
      <c r="K12" s="82">
        <f t="shared" si="3"/>
        <v>0</v>
      </c>
      <c r="L12" s="83">
        <f t="shared" si="3"/>
        <v>0</v>
      </c>
      <c r="M12" s="83"/>
      <c r="N12" s="82">
        <f t="shared" si="3"/>
        <v>0</v>
      </c>
      <c r="O12" s="68"/>
    </row>
    <row r="13" spans="1:16" ht="16.5">
      <c r="A13" s="45" t="s">
        <v>114</v>
      </c>
      <c r="B13" s="45"/>
      <c r="C13" s="84">
        <v>16017</v>
      </c>
      <c r="D13" s="85"/>
      <c r="E13" s="492" t="s">
        <v>3</v>
      </c>
      <c r="F13" s="493"/>
      <c r="G13" s="86">
        <f t="shared" ref="G13:L13" si="4">SUM(G14:G16)</f>
        <v>12</v>
      </c>
      <c r="H13" s="87">
        <f t="shared" ref="H13:K13" si="5">SUM(H14:H16)</f>
        <v>91000</v>
      </c>
      <c r="I13" s="87">
        <f t="shared" ref="I13" si="6">SUM(I14:I16)</f>
        <v>50000</v>
      </c>
      <c r="J13" s="87">
        <f t="shared" si="5"/>
        <v>0</v>
      </c>
      <c r="K13" s="87">
        <f t="shared" si="5"/>
        <v>25000</v>
      </c>
      <c r="L13" s="87">
        <f t="shared" si="4"/>
        <v>0</v>
      </c>
      <c r="M13" s="87"/>
      <c r="N13" s="87">
        <f t="shared" ref="N13:N24" si="7">SUM(H13:L13)</f>
        <v>166000</v>
      </c>
      <c r="O13" s="68"/>
    </row>
    <row r="14" spans="1:16" ht="16.5">
      <c r="A14" s="42"/>
      <c r="B14" s="42"/>
      <c r="C14" s="88"/>
      <c r="D14" s="63"/>
      <c r="E14" s="63"/>
      <c r="F14" s="80" t="s">
        <v>112</v>
      </c>
      <c r="G14" s="81">
        <v>12</v>
      </c>
      <c r="H14" s="82">
        <v>91000</v>
      </c>
      <c r="I14" s="83">
        <v>50000</v>
      </c>
      <c r="J14" s="83"/>
      <c r="K14" s="83"/>
      <c r="L14" s="83"/>
      <c r="M14" s="83"/>
      <c r="N14" s="82">
        <f t="shared" si="7"/>
        <v>141000</v>
      </c>
      <c r="O14" s="2"/>
    </row>
    <row r="15" spans="1:16" ht="16.5">
      <c r="A15" s="42"/>
      <c r="B15" s="42"/>
      <c r="C15" s="88"/>
      <c r="D15" s="63"/>
      <c r="E15" s="63"/>
      <c r="F15" s="80" t="s">
        <v>1</v>
      </c>
      <c r="G15" s="81"/>
      <c r="H15" s="82"/>
      <c r="I15" s="83"/>
      <c r="J15" s="83"/>
      <c r="K15" s="83">
        <v>25000</v>
      </c>
      <c r="L15" s="83"/>
      <c r="M15" s="83"/>
      <c r="N15" s="82">
        <f t="shared" si="7"/>
        <v>25000</v>
      </c>
      <c r="O15" s="2"/>
      <c r="P15" s="43"/>
    </row>
    <row r="16" spans="1:16" ht="16.5">
      <c r="A16" s="42"/>
      <c r="B16" s="42"/>
      <c r="C16" s="88"/>
      <c r="D16" s="63"/>
      <c r="E16" s="63"/>
      <c r="F16" s="80" t="s">
        <v>113</v>
      </c>
      <c r="G16" s="81"/>
      <c r="H16" s="82">
        <v>0</v>
      </c>
      <c r="I16" s="82"/>
      <c r="J16" s="82"/>
      <c r="K16" s="82"/>
      <c r="L16" s="83">
        <v>0</v>
      </c>
      <c r="M16" s="83"/>
      <c r="N16" s="82">
        <f t="shared" si="7"/>
        <v>0</v>
      </c>
      <c r="O16" s="2"/>
      <c r="P16" s="39"/>
    </row>
    <row r="17" spans="1:15" ht="16.5">
      <c r="A17" s="45" t="s">
        <v>115</v>
      </c>
      <c r="B17" s="45"/>
      <c r="C17" s="84">
        <v>16097</v>
      </c>
      <c r="D17" s="85"/>
      <c r="E17" s="492" t="s">
        <v>116</v>
      </c>
      <c r="F17" s="493"/>
      <c r="G17" s="86">
        <f t="shared" ref="G17:L17" si="8">SUM(G18:G20)</f>
        <v>2</v>
      </c>
      <c r="H17" s="87">
        <f t="shared" ref="H17:K17" si="9">SUM(H18:H20)</f>
        <v>23500</v>
      </c>
      <c r="I17" s="87">
        <f t="shared" si="9"/>
        <v>1030</v>
      </c>
      <c r="J17" s="87">
        <f t="shared" si="9"/>
        <v>0</v>
      </c>
      <c r="K17" s="87">
        <f t="shared" si="9"/>
        <v>0</v>
      </c>
      <c r="L17" s="87">
        <f t="shared" si="8"/>
        <v>0</v>
      </c>
      <c r="M17" s="87"/>
      <c r="N17" s="87">
        <f t="shared" si="7"/>
        <v>24530</v>
      </c>
      <c r="O17" s="2"/>
    </row>
    <row r="18" spans="1:15" ht="16.5">
      <c r="A18" s="42"/>
      <c r="B18" s="42"/>
      <c r="C18" s="62"/>
      <c r="D18" s="63"/>
      <c r="E18" s="63"/>
      <c r="F18" s="80" t="s">
        <v>112</v>
      </c>
      <c r="G18" s="81">
        <v>2</v>
      </c>
      <c r="H18" s="82">
        <v>23500</v>
      </c>
      <c r="I18" s="82">
        <v>1030</v>
      </c>
      <c r="J18" s="82"/>
      <c r="K18" s="82"/>
      <c r="L18" s="83"/>
      <c r="M18" s="83"/>
      <c r="N18" s="82">
        <f t="shared" si="7"/>
        <v>24530</v>
      </c>
      <c r="O18" s="2"/>
    </row>
    <row r="19" spans="1:15" ht="16.5">
      <c r="A19" s="42"/>
      <c r="B19" s="42"/>
      <c r="C19" s="62"/>
      <c r="D19" s="63"/>
      <c r="E19" s="63"/>
      <c r="F19" s="80" t="s">
        <v>1</v>
      </c>
      <c r="G19" s="81"/>
      <c r="H19" s="82"/>
      <c r="I19" s="82"/>
      <c r="J19" s="82"/>
      <c r="K19" s="82"/>
      <c r="L19" s="83"/>
      <c r="M19" s="83"/>
      <c r="N19" s="82">
        <f t="shared" si="7"/>
        <v>0</v>
      </c>
      <c r="O19" s="68">
        <v>0</v>
      </c>
    </row>
    <row r="20" spans="1:15" ht="16.5">
      <c r="A20" s="42"/>
      <c r="B20" s="42"/>
      <c r="C20" s="62"/>
      <c r="D20" s="63"/>
      <c r="E20" s="63"/>
      <c r="F20" s="80" t="s">
        <v>113</v>
      </c>
      <c r="G20" s="81"/>
      <c r="H20" s="82"/>
      <c r="I20" s="82"/>
      <c r="J20" s="82"/>
      <c r="K20" s="82"/>
      <c r="L20" s="83"/>
      <c r="M20" s="83"/>
      <c r="N20" s="82">
        <f t="shared" si="7"/>
        <v>0</v>
      </c>
      <c r="O20" s="2"/>
    </row>
    <row r="21" spans="1:15" ht="16.5">
      <c r="A21" s="44">
        <v>1.2</v>
      </c>
      <c r="B21" s="44"/>
      <c r="C21" s="77">
        <v>169</v>
      </c>
      <c r="D21" s="489" t="s">
        <v>117</v>
      </c>
      <c r="E21" s="490"/>
      <c r="F21" s="491"/>
      <c r="G21" s="78">
        <f t="shared" ref="G21:L21" si="10">SUM(G22:G24)</f>
        <v>0</v>
      </c>
      <c r="H21" s="79">
        <f t="shared" ref="H21:K21" si="11">SUM(H22:H24)</f>
        <v>100000</v>
      </c>
      <c r="I21" s="79">
        <f t="shared" si="11"/>
        <v>15000</v>
      </c>
      <c r="J21" s="79">
        <f t="shared" si="11"/>
        <v>0</v>
      </c>
      <c r="K21" s="79">
        <f t="shared" si="11"/>
        <v>0</v>
      </c>
      <c r="L21" s="79">
        <f t="shared" si="10"/>
        <v>0</v>
      </c>
      <c r="M21" s="79"/>
      <c r="N21" s="79">
        <f t="shared" si="7"/>
        <v>115000</v>
      </c>
      <c r="O21" s="2"/>
    </row>
    <row r="22" spans="1:15" ht="16.5">
      <c r="A22" s="42"/>
      <c r="B22" s="42"/>
      <c r="C22" s="89"/>
      <c r="D22" s="63"/>
      <c r="E22" s="63"/>
      <c r="F22" s="80" t="s">
        <v>112</v>
      </c>
      <c r="G22" s="81"/>
      <c r="H22" s="83">
        <v>100000</v>
      </c>
      <c r="I22" s="82">
        <v>15000</v>
      </c>
      <c r="J22" s="82"/>
      <c r="K22" s="82"/>
      <c r="L22" s="83"/>
      <c r="M22" s="83"/>
      <c r="N22" s="82">
        <f t="shared" si="7"/>
        <v>115000</v>
      </c>
      <c r="O22" s="68"/>
    </row>
    <row r="23" spans="1:15" ht="16.5">
      <c r="A23" s="42"/>
      <c r="B23" s="42"/>
      <c r="C23" s="89"/>
      <c r="D23" s="63"/>
      <c r="E23" s="63"/>
      <c r="F23" s="80" t="s">
        <v>1</v>
      </c>
      <c r="G23" s="81"/>
      <c r="H23" s="82"/>
      <c r="I23" s="82"/>
      <c r="J23" s="82"/>
      <c r="K23" s="82"/>
      <c r="L23" s="83"/>
      <c r="M23" s="83"/>
      <c r="N23" s="82">
        <f t="shared" si="7"/>
        <v>0</v>
      </c>
      <c r="O23" s="2"/>
    </row>
    <row r="24" spans="1:15" ht="16.5">
      <c r="A24" s="42"/>
      <c r="B24" s="42"/>
      <c r="C24" s="89"/>
      <c r="D24" s="63"/>
      <c r="E24" s="63"/>
      <c r="F24" s="80" t="s">
        <v>113</v>
      </c>
      <c r="G24" s="81"/>
      <c r="H24" s="82"/>
      <c r="I24" s="82"/>
      <c r="J24" s="82"/>
      <c r="K24" s="82"/>
      <c r="L24" s="83"/>
      <c r="M24" s="83"/>
      <c r="N24" s="82">
        <f t="shared" si="7"/>
        <v>0</v>
      </c>
      <c r="O24" s="2"/>
    </row>
    <row r="25" spans="1:15" ht="16.5">
      <c r="A25" s="44">
        <v>1.3</v>
      </c>
      <c r="B25" s="44"/>
      <c r="C25" s="77">
        <v>163</v>
      </c>
      <c r="D25" s="489" t="s">
        <v>4</v>
      </c>
      <c r="E25" s="490"/>
      <c r="F25" s="491"/>
      <c r="G25" s="78">
        <f>SUM(G29+G33+G37+G41+G45+G49+G53)</f>
        <v>43</v>
      </c>
      <c r="H25" s="79">
        <f t="shared" ref="H25:K28" si="12">SUM(H29+H33+H37+H41+H45+H49+H53)</f>
        <v>260300</v>
      </c>
      <c r="I25" s="79">
        <f t="shared" si="12"/>
        <v>80000</v>
      </c>
      <c r="J25" s="79">
        <f t="shared" si="12"/>
        <v>53000</v>
      </c>
      <c r="K25" s="79">
        <f t="shared" si="12"/>
        <v>2000</v>
      </c>
      <c r="L25" s="79">
        <f t="shared" ref="L25:N25" si="13">SUM(L29+L33+L37+L41+L45+L49+L53)</f>
        <v>40000</v>
      </c>
      <c r="M25" s="79"/>
      <c r="N25" s="79">
        <f t="shared" si="13"/>
        <v>435300</v>
      </c>
      <c r="O25" s="2"/>
    </row>
    <row r="26" spans="1:15" ht="16.5">
      <c r="A26" s="42"/>
      <c r="B26" s="42"/>
      <c r="C26" s="62"/>
      <c r="D26" s="63"/>
      <c r="E26" s="63"/>
      <c r="F26" s="80" t="s">
        <v>112</v>
      </c>
      <c r="G26" s="81">
        <f>SUM(G30+G34+G38+G42+G46+G50+G54)</f>
        <v>43</v>
      </c>
      <c r="H26" s="82">
        <f t="shared" si="12"/>
        <v>260300</v>
      </c>
      <c r="I26" s="82">
        <f t="shared" si="12"/>
        <v>70000</v>
      </c>
      <c r="J26" s="82">
        <f t="shared" si="12"/>
        <v>53000</v>
      </c>
      <c r="K26" s="82">
        <f t="shared" si="12"/>
        <v>0</v>
      </c>
      <c r="L26" s="83">
        <f t="shared" ref="L26:N26" si="14">SUM(L30+L34+L38+L42+L46+L50+L54)</f>
        <v>40000</v>
      </c>
      <c r="M26" s="83"/>
      <c r="N26" s="82">
        <f t="shared" si="14"/>
        <v>423300</v>
      </c>
      <c r="O26" s="2"/>
    </row>
    <row r="27" spans="1:15" ht="16.5">
      <c r="A27" s="42"/>
      <c r="B27" s="42"/>
      <c r="C27" s="62"/>
      <c r="D27" s="63"/>
      <c r="E27" s="63"/>
      <c r="F27" s="80" t="s">
        <v>1</v>
      </c>
      <c r="G27" s="81"/>
      <c r="H27" s="82">
        <f t="shared" si="12"/>
        <v>0</v>
      </c>
      <c r="I27" s="82">
        <f t="shared" si="12"/>
        <v>10000</v>
      </c>
      <c r="J27" s="82">
        <f t="shared" si="12"/>
        <v>0</v>
      </c>
      <c r="K27" s="82"/>
      <c r="L27" s="83">
        <f t="shared" ref="L27:N28" si="15">SUM(L31+L35+L39+L43+L47+L51+L55)</f>
        <v>0</v>
      </c>
      <c r="M27" s="83"/>
      <c r="N27" s="82">
        <f t="shared" si="15"/>
        <v>12000</v>
      </c>
      <c r="O27" s="2"/>
    </row>
    <row r="28" spans="1:15" ht="16.5">
      <c r="A28" s="42"/>
      <c r="B28" s="42"/>
      <c r="C28" s="62"/>
      <c r="D28" s="63"/>
      <c r="E28" s="63"/>
      <c r="F28" s="80" t="s">
        <v>113</v>
      </c>
      <c r="G28" s="81"/>
      <c r="H28" s="82">
        <f t="shared" si="12"/>
        <v>0</v>
      </c>
      <c r="I28" s="82">
        <f t="shared" si="12"/>
        <v>0</v>
      </c>
      <c r="J28" s="82">
        <f t="shared" si="12"/>
        <v>0</v>
      </c>
      <c r="K28" s="82">
        <f t="shared" si="12"/>
        <v>0</v>
      </c>
      <c r="L28" s="83">
        <f t="shared" si="15"/>
        <v>0</v>
      </c>
      <c r="M28" s="83"/>
      <c r="N28" s="82">
        <f t="shared" si="15"/>
        <v>0</v>
      </c>
      <c r="O28" s="2"/>
    </row>
    <row r="29" spans="1:15" ht="16.5">
      <c r="A29" s="45" t="s">
        <v>118</v>
      </c>
      <c r="B29" s="45"/>
      <c r="C29" s="84">
        <v>16317</v>
      </c>
      <c r="D29" s="85"/>
      <c r="E29" s="492" t="s">
        <v>5</v>
      </c>
      <c r="F29" s="493"/>
      <c r="G29" s="86">
        <f t="shared" ref="G29:L29" si="16">SUM(G30:G32)</f>
        <v>43</v>
      </c>
      <c r="H29" s="87">
        <f t="shared" si="16"/>
        <v>253000</v>
      </c>
      <c r="I29" s="87">
        <f t="shared" si="16"/>
        <v>80000</v>
      </c>
      <c r="J29" s="87">
        <f t="shared" si="16"/>
        <v>53000</v>
      </c>
      <c r="K29" s="87">
        <f t="shared" si="16"/>
        <v>0</v>
      </c>
      <c r="L29" s="87">
        <f t="shared" si="16"/>
        <v>40000</v>
      </c>
      <c r="M29" s="87"/>
      <c r="N29" s="87">
        <f t="shared" ref="N29:N56" si="17">SUM(H29:L29)</f>
        <v>426000</v>
      </c>
      <c r="O29" s="2"/>
    </row>
    <row r="30" spans="1:15" ht="16.5">
      <c r="A30" s="42"/>
      <c r="B30" s="42"/>
      <c r="C30" s="62"/>
      <c r="D30" s="63"/>
      <c r="E30" s="63"/>
      <c r="F30" s="80" t="s">
        <v>112</v>
      </c>
      <c r="G30" s="81">
        <v>43</v>
      </c>
      <c r="H30" s="82">
        <v>253000</v>
      </c>
      <c r="I30" s="83">
        <v>70000</v>
      </c>
      <c r="J30" s="82">
        <v>53000</v>
      </c>
      <c r="K30" s="82"/>
      <c r="L30" s="83">
        <f>'4.2 Fin.i projekteve kapita '!J16</f>
        <v>40000</v>
      </c>
      <c r="M30" s="83"/>
      <c r="N30" s="82">
        <f t="shared" si="17"/>
        <v>416000</v>
      </c>
      <c r="O30" s="2"/>
    </row>
    <row r="31" spans="1:15" ht="16.5">
      <c r="A31" s="42"/>
      <c r="B31" s="42"/>
      <c r="C31" s="62"/>
      <c r="D31" s="63"/>
      <c r="E31" s="63"/>
      <c r="F31" s="80" t="s">
        <v>1</v>
      </c>
      <c r="G31" s="81"/>
      <c r="H31" s="82"/>
      <c r="I31" s="82">
        <v>10000</v>
      </c>
      <c r="J31" s="82"/>
      <c r="K31" s="82"/>
      <c r="L31" s="83">
        <f>'4.2 Fin.i projekteve kapita '!K16</f>
        <v>0</v>
      </c>
      <c r="M31" s="83"/>
      <c r="N31" s="82">
        <f t="shared" si="17"/>
        <v>10000</v>
      </c>
      <c r="O31" s="2"/>
    </row>
    <row r="32" spans="1:15" ht="16.5">
      <c r="A32" s="42"/>
      <c r="B32" s="42"/>
      <c r="C32" s="62"/>
      <c r="D32" s="63"/>
      <c r="E32" s="63"/>
      <c r="F32" s="80" t="s">
        <v>113</v>
      </c>
      <c r="G32" s="81"/>
      <c r="H32" s="82">
        <v>0</v>
      </c>
      <c r="I32" s="82"/>
      <c r="J32" s="82"/>
      <c r="K32" s="82"/>
      <c r="L32" s="83">
        <f>'4.2 Fin.i projekteve kapita '!L16</f>
        <v>0</v>
      </c>
      <c r="M32" s="83"/>
      <c r="N32" s="82">
        <f t="shared" si="17"/>
        <v>0</v>
      </c>
      <c r="O32" s="2"/>
    </row>
    <row r="33" spans="1:15" ht="16.5">
      <c r="A33" s="45" t="s">
        <v>119</v>
      </c>
      <c r="B33" s="45"/>
      <c r="C33" s="84">
        <v>16357</v>
      </c>
      <c r="D33" s="85"/>
      <c r="E33" s="492" t="s">
        <v>120</v>
      </c>
      <c r="F33" s="493"/>
      <c r="G33" s="86">
        <f t="shared" ref="G33:L33" si="18">SUM(G34:G36)</f>
        <v>0</v>
      </c>
      <c r="H33" s="87">
        <f t="shared" si="18"/>
        <v>0</v>
      </c>
      <c r="I33" s="87">
        <f t="shared" si="18"/>
        <v>0</v>
      </c>
      <c r="J33" s="87">
        <f t="shared" si="18"/>
        <v>0</v>
      </c>
      <c r="K33" s="87">
        <f t="shared" si="18"/>
        <v>0</v>
      </c>
      <c r="L33" s="87">
        <f t="shared" si="18"/>
        <v>0</v>
      </c>
      <c r="M33" s="87"/>
      <c r="N33" s="87">
        <f t="shared" si="17"/>
        <v>0</v>
      </c>
      <c r="O33" s="2"/>
    </row>
    <row r="34" spans="1:15" ht="16.5">
      <c r="A34" s="42"/>
      <c r="B34" s="42"/>
      <c r="C34" s="62"/>
      <c r="D34" s="63"/>
      <c r="E34" s="63"/>
      <c r="F34" s="80" t="s">
        <v>112</v>
      </c>
      <c r="G34" s="81"/>
      <c r="H34" s="82"/>
      <c r="I34" s="82"/>
      <c r="J34" s="82"/>
      <c r="K34" s="82"/>
      <c r="L34" s="83"/>
      <c r="M34" s="83"/>
      <c r="N34" s="82">
        <f t="shared" si="17"/>
        <v>0</v>
      </c>
      <c r="O34" s="2"/>
    </row>
    <row r="35" spans="1:15" ht="16.5">
      <c r="A35" s="42"/>
      <c r="B35" s="42"/>
      <c r="C35" s="62"/>
      <c r="D35" s="63"/>
      <c r="E35" s="63"/>
      <c r="F35" s="80" t="s">
        <v>1</v>
      </c>
      <c r="G35" s="81"/>
      <c r="H35" s="82"/>
      <c r="I35" s="82"/>
      <c r="J35" s="82"/>
      <c r="K35" s="82"/>
      <c r="L35" s="83"/>
      <c r="M35" s="83"/>
      <c r="N35" s="82">
        <f t="shared" si="17"/>
        <v>0</v>
      </c>
      <c r="O35" s="2"/>
    </row>
    <row r="36" spans="1:15" ht="16.5">
      <c r="A36" s="42"/>
      <c r="B36" s="42"/>
      <c r="C36" s="62"/>
      <c r="D36" s="63"/>
      <c r="E36" s="63"/>
      <c r="F36" s="80" t="s">
        <v>113</v>
      </c>
      <c r="G36" s="81"/>
      <c r="H36" s="82"/>
      <c r="I36" s="82"/>
      <c r="J36" s="82"/>
      <c r="K36" s="82"/>
      <c r="L36" s="83"/>
      <c r="M36" s="83"/>
      <c r="N36" s="82">
        <f t="shared" si="17"/>
        <v>0</v>
      </c>
      <c r="O36" s="2"/>
    </row>
    <row r="37" spans="1:15" ht="16.5">
      <c r="A37" s="45" t="s">
        <v>121</v>
      </c>
      <c r="B37" s="45"/>
      <c r="C37" s="84">
        <v>16397</v>
      </c>
      <c r="D37" s="85"/>
      <c r="E37" s="492" t="s">
        <v>122</v>
      </c>
      <c r="F37" s="493"/>
      <c r="G37" s="86">
        <f t="shared" ref="G37:L37" si="19">SUM(G38:G40)</f>
        <v>0</v>
      </c>
      <c r="H37" s="87">
        <f t="shared" si="19"/>
        <v>0</v>
      </c>
      <c r="I37" s="87">
        <f t="shared" si="19"/>
        <v>0</v>
      </c>
      <c r="J37" s="87">
        <f t="shared" si="19"/>
        <v>0</v>
      </c>
      <c r="K37" s="87">
        <f t="shared" si="19"/>
        <v>0</v>
      </c>
      <c r="L37" s="87">
        <f t="shared" si="19"/>
        <v>0</v>
      </c>
      <c r="M37" s="87"/>
      <c r="N37" s="87">
        <f t="shared" si="17"/>
        <v>0</v>
      </c>
      <c r="O37" s="2"/>
    </row>
    <row r="38" spans="1:15" ht="16.5">
      <c r="A38" s="42"/>
      <c r="B38" s="42"/>
      <c r="C38" s="62"/>
      <c r="D38" s="63"/>
      <c r="E38" s="63"/>
      <c r="F38" s="80" t="s">
        <v>112</v>
      </c>
      <c r="G38" s="81"/>
      <c r="H38" s="82"/>
      <c r="I38" s="82"/>
      <c r="J38" s="82"/>
      <c r="K38" s="82"/>
      <c r="L38" s="83"/>
      <c r="M38" s="83"/>
      <c r="N38" s="82">
        <f t="shared" si="17"/>
        <v>0</v>
      </c>
      <c r="O38" s="2"/>
    </row>
    <row r="39" spans="1:15" ht="16.5">
      <c r="A39" s="42"/>
      <c r="B39" s="42"/>
      <c r="C39" s="62"/>
      <c r="D39" s="63"/>
      <c r="E39" s="63"/>
      <c r="F39" s="80" t="s">
        <v>1</v>
      </c>
      <c r="G39" s="81"/>
      <c r="H39" s="82"/>
      <c r="I39" s="82"/>
      <c r="J39" s="82"/>
      <c r="K39" s="82">
        <v>0</v>
      </c>
      <c r="L39" s="83"/>
      <c r="M39" s="83"/>
      <c r="N39" s="82">
        <f t="shared" si="17"/>
        <v>0</v>
      </c>
      <c r="O39" s="2"/>
    </row>
    <row r="40" spans="1:15" ht="16.5">
      <c r="A40" s="42"/>
      <c r="B40" s="42"/>
      <c r="C40" s="62"/>
      <c r="D40" s="63"/>
      <c r="E40" s="63"/>
      <c r="F40" s="80" t="s">
        <v>113</v>
      </c>
      <c r="G40" s="81"/>
      <c r="H40" s="82"/>
      <c r="I40" s="82"/>
      <c r="J40" s="82"/>
      <c r="K40" s="82"/>
      <c r="L40" s="83"/>
      <c r="M40" s="83"/>
      <c r="N40" s="82">
        <f t="shared" si="17"/>
        <v>0</v>
      </c>
      <c r="O40" s="2"/>
    </row>
    <row r="41" spans="1:15" ht="16.5">
      <c r="A41" s="45" t="s">
        <v>123</v>
      </c>
      <c r="B41" s="45"/>
      <c r="C41" s="84">
        <v>16437</v>
      </c>
      <c r="D41" s="85"/>
      <c r="E41" s="492" t="s">
        <v>124</v>
      </c>
      <c r="F41" s="493"/>
      <c r="G41" s="86">
        <f t="shared" ref="G41:L41" si="20">SUM(G42:G44)</f>
        <v>0</v>
      </c>
      <c r="H41" s="87">
        <f t="shared" si="20"/>
        <v>0</v>
      </c>
      <c r="I41" s="87">
        <f t="shared" si="20"/>
        <v>0</v>
      </c>
      <c r="J41" s="87">
        <f t="shared" si="20"/>
        <v>0</v>
      </c>
      <c r="K41" s="87">
        <f t="shared" si="20"/>
        <v>0</v>
      </c>
      <c r="L41" s="87">
        <f t="shared" si="20"/>
        <v>0</v>
      </c>
      <c r="M41" s="87"/>
      <c r="N41" s="87">
        <f t="shared" si="17"/>
        <v>0</v>
      </c>
      <c r="O41" s="2"/>
    </row>
    <row r="42" spans="1:15" ht="16.5">
      <c r="A42" s="42"/>
      <c r="B42" s="42"/>
      <c r="C42" s="62"/>
      <c r="D42" s="63"/>
      <c r="E42" s="63"/>
      <c r="F42" s="80" t="s">
        <v>112</v>
      </c>
      <c r="G42" s="81"/>
      <c r="H42" s="82"/>
      <c r="I42" s="82"/>
      <c r="J42" s="82"/>
      <c r="K42" s="82"/>
      <c r="L42" s="83"/>
      <c r="M42" s="83"/>
      <c r="N42" s="82">
        <f t="shared" si="17"/>
        <v>0</v>
      </c>
      <c r="O42" s="2"/>
    </row>
    <row r="43" spans="1:15" ht="16.5">
      <c r="A43" s="42"/>
      <c r="B43" s="42"/>
      <c r="C43" s="62"/>
      <c r="D43" s="63"/>
      <c r="E43" s="63"/>
      <c r="F43" s="80" t="s">
        <v>1</v>
      </c>
      <c r="G43" s="81"/>
      <c r="H43" s="82"/>
      <c r="I43" s="82"/>
      <c r="J43" s="82"/>
      <c r="K43" s="82"/>
      <c r="L43" s="83"/>
      <c r="M43" s="83"/>
      <c r="N43" s="82">
        <f t="shared" si="17"/>
        <v>0</v>
      </c>
      <c r="O43" s="2"/>
    </row>
    <row r="44" spans="1:15" ht="16.5">
      <c r="A44" s="42"/>
      <c r="B44" s="42"/>
      <c r="C44" s="62"/>
      <c r="D44" s="63"/>
      <c r="E44" s="63"/>
      <c r="F44" s="80" t="s">
        <v>113</v>
      </c>
      <c r="G44" s="81"/>
      <c r="H44" s="82"/>
      <c r="I44" s="82"/>
      <c r="J44" s="82"/>
      <c r="K44" s="82"/>
      <c r="L44" s="83"/>
      <c r="M44" s="83"/>
      <c r="N44" s="82">
        <f t="shared" si="17"/>
        <v>0</v>
      </c>
      <c r="O44" s="2"/>
    </row>
    <row r="45" spans="1:15" ht="16.5">
      <c r="A45" s="45" t="s">
        <v>125</v>
      </c>
      <c r="B45" s="45"/>
      <c r="C45" s="84">
        <v>16477</v>
      </c>
      <c r="D45" s="85"/>
      <c r="E45" s="492" t="s">
        <v>126</v>
      </c>
      <c r="F45" s="493"/>
      <c r="G45" s="86">
        <f t="shared" ref="G45:L45" si="21">SUM(G46:G48)</f>
        <v>0</v>
      </c>
      <c r="H45" s="87">
        <f t="shared" si="21"/>
        <v>0</v>
      </c>
      <c r="I45" s="87">
        <f t="shared" si="21"/>
        <v>0</v>
      </c>
      <c r="J45" s="87">
        <f t="shared" si="21"/>
        <v>0</v>
      </c>
      <c r="K45" s="87">
        <f t="shared" si="21"/>
        <v>0</v>
      </c>
      <c r="L45" s="87">
        <f t="shared" si="21"/>
        <v>0</v>
      </c>
      <c r="M45" s="87"/>
      <c r="N45" s="87">
        <f t="shared" si="17"/>
        <v>0</v>
      </c>
      <c r="O45" s="2"/>
    </row>
    <row r="46" spans="1:15" ht="16.5">
      <c r="A46" s="42"/>
      <c r="B46" s="42"/>
      <c r="C46" s="62"/>
      <c r="D46" s="63"/>
      <c r="E46" s="63"/>
      <c r="F46" s="80" t="s">
        <v>112</v>
      </c>
      <c r="G46" s="81"/>
      <c r="H46" s="82"/>
      <c r="I46" s="82"/>
      <c r="J46" s="82"/>
      <c r="K46" s="82"/>
      <c r="L46" s="83"/>
      <c r="M46" s="83"/>
      <c r="N46" s="82">
        <f t="shared" si="17"/>
        <v>0</v>
      </c>
      <c r="O46" s="2"/>
    </row>
    <row r="47" spans="1:15" ht="16.5">
      <c r="A47" s="42"/>
      <c r="B47" s="42"/>
      <c r="C47" s="62"/>
      <c r="D47" s="63"/>
      <c r="E47" s="63"/>
      <c r="F47" s="80" t="s">
        <v>1</v>
      </c>
      <c r="G47" s="81"/>
      <c r="H47" s="82"/>
      <c r="I47" s="82"/>
      <c r="J47" s="82"/>
      <c r="K47" s="82"/>
      <c r="L47" s="83"/>
      <c r="M47" s="83"/>
      <c r="N47" s="82">
        <f t="shared" si="17"/>
        <v>0</v>
      </c>
      <c r="O47" s="2"/>
    </row>
    <row r="48" spans="1:15" ht="16.5">
      <c r="A48" s="42"/>
      <c r="B48" s="42"/>
      <c r="C48" s="62"/>
      <c r="D48" s="63"/>
      <c r="E48" s="63"/>
      <c r="F48" s="80" t="s">
        <v>113</v>
      </c>
      <c r="G48" s="81"/>
      <c r="H48" s="82"/>
      <c r="I48" s="82"/>
      <c r="J48" s="82"/>
      <c r="K48" s="82"/>
      <c r="L48" s="83"/>
      <c r="M48" s="83"/>
      <c r="N48" s="82">
        <f t="shared" si="17"/>
        <v>0</v>
      </c>
      <c r="O48" s="2"/>
    </row>
    <row r="49" spans="1:15" ht="16.5">
      <c r="A49" s="45" t="s">
        <v>127</v>
      </c>
      <c r="B49" s="45"/>
      <c r="C49" s="84">
        <v>16517</v>
      </c>
      <c r="D49" s="85"/>
      <c r="E49" s="492" t="s">
        <v>128</v>
      </c>
      <c r="F49" s="493"/>
      <c r="G49" s="86">
        <f t="shared" ref="G49:L49" si="22">SUM(G50:G52)</f>
        <v>0</v>
      </c>
      <c r="H49" s="87">
        <f t="shared" si="22"/>
        <v>7300</v>
      </c>
      <c r="I49" s="87">
        <f t="shared" si="22"/>
        <v>0</v>
      </c>
      <c r="J49" s="87">
        <f t="shared" si="22"/>
        <v>0</v>
      </c>
      <c r="K49" s="87">
        <f t="shared" si="22"/>
        <v>2000</v>
      </c>
      <c r="L49" s="87">
        <f t="shared" si="22"/>
        <v>0</v>
      </c>
      <c r="M49" s="87"/>
      <c r="N49" s="87">
        <f t="shared" si="17"/>
        <v>9300</v>
      </c>
      <c r="O49" s="2"/>
    </row>
    <row r="50" spans="1:15" ht="16.5">
      <c r="A50" s="42"/>
      <c r="B50" s="42"/>
      <c r="C50" s="62"/>
      <c r="D50" s="63"/>
      <c r="E50" s="63"/>
      <c r="F50" s="80" t="s">
        <v>112</v>
      </c>
      <c r="G50" s="81"/>
      <c r="H50" s="82">
        <v>7300</v>
      </c>
      <c r="I50" s="82"/>
      <c r="J50" s="82"/>
      <c r="K50" s="82"/>
      <c r="L50" s="83"/>
      <c r="M50" s="83"/>
      <c r="N50" s="82">
        <f t="shared" si="17"/>
        <v>7300</v>
      </c>
      <c r="O50" s="2"/>
    </row>
    <row r="51" spans="1:15" ht="16.5">
      <c r="A51" s="42"/>
      <c r="B51" s="42"/>
      <c r="C51" s="62"/>
      <c r="D51" s="63"/>
      <c r="E51" s="63"/>
      <c r="F51" s="80" t="s">
        <v>1</v>
      </c>
      <c r="G51" s="81"/>
      <c r="H51" s="82"/>
      <c r="I51" s="82"/>
      <c r="J51" s="82"/>
      <c r="K51" s="83">
        <v>2000</v>
      </c>
      <c r="L51" s="83"/>
      <c r="M51" s="83"/>
      <c r="N51" s="82">
        <f t="shared" si="17"/>
        <v>2000</v>
      </c>
      <c r="O51" s="2"/>
    </row>
    <row r="52" spans="1:15" ht="16.5">
      <c r="A52" s="42"/>
      <c r="B52" s="42"/>
      <c r="C52" s="62"/>
      <c r="D52" s="63"/>
      <c r="E52" s="63"/>
      <c r="F52" s="80" t="s">
        <v>113</v>
      </c>
      <c r="G52" s="81"/>
      <c r="H52" s="82"/>
      <c r="I52" s="82"/>
      <c r="J52" s="82"/>
      <c r="K52" s="82"/>
      <c r="L52" s="83"/>
      <c r="M52" s="83"/>
      <c r="N52" s="82">
        <f t="shared" si="17"/>
        <v>0</v>
      </c>
      <c r="O52" s="2"/>
    </row>
    <row r="53" spans="1:15" ht="16.5">
      <c r="A53" s="45" t="s">
        <v>129</v>
      </c>
      <c r="B53" s="45"/>
      <c r="C53" s="84">
        <v>16557</v>
      </c>
      <c r="D53" s="85"/>
      <c r="E53" s="492" t="s">
        <v>130</v>
      </c>
      <c r="F53" s="493"/>
      <c r="G53" s="86">
        <f t="shared" ref="G53:L53" si="23">SUM(G54:G56)</f>
        <v>0</v>
      </c>
      <c r="H53" s="87">
        <f t="shared" si="23"/>
        <v>0</v>
      </c>
      <c r="I53" s="87">
        <f t="shared" si="23"/>
        <v>0</v>
      </c>
      <c r="J53" s="87">
        <f t="shared" si="23"/>
        <v>0</v>
      </c>
      <c r="K53" s="87">
        <f t="shared" si="23"/>
        <v>0</v>
      </c>
      <c r="L53" s="87">
        <f t="shared" si="23"/>
        <v>0</v>
      </c>
      <c r="M53" s="87"/>
      <c r="N53" s="87">
        <f t="shared" si="17"/>
        <v>0</v>
      </c>
      <c r="O53" s="68">
        <f>I57</f>
        <v>16000</v>
      </c>
    </row>
    <row r="54" spans="1:15" ht="16.5">
      <c r="A54" s="42"/>
      <c r="B54" s="42"/>
      <c r="C54" s="62"/>
      <c r="D54" s="63"/>
      <c r="E54" s="63"/>
      <c r="F54" s="80" t="s">
        <v>112</v>
      </c>
      <c r="G54" s="81"/>
      <c r="H54" s="82"/>
      <c r="I54" s="82"/>
      <c r="J54" s="82"/>
      <c r="K54" s="82"/>
      <c r="L54" s="83"/>
      <c r="M54" s="83"/>
      <c r="N54" s="82">
        <f t="shared" si="17"/>
        <v>0</v>
      </c>
      <c r="O54" s="2"/>
    </row>
    <row r="55" spans="1:15" ht="16.5">
      <c r="A55" s="42"/>
      <c r="B55" s="42"/>
      <c r="C55" s="62"/>
      <c r="D55" s="63"/>
      <c r="E55" s="63"/>
      <c r="F55" s="80" t="s">
        <v>1</v>
      </c>
      <c r="G55" s="81"/>
      <c r="H55" s="82"/>
      <c r="I55" s="82"/>
      <c r="J55" s="82"/>
      <c r="K55" s="82"/>
      <c r="L55" s="83"/>
      <c r="M55" s="83"/>
      <c r="N55" s="82">
        <f t="shared" si="17"/>
        <v>0</v>
      </c>
      <c r="O55" s="2"/>
    </row>
    <row r="56" spans="1:15" ht="16.5">
      <c r="A56" s="42"/>
      <c r="B56" s="42"/>
      <c r="C56" s="62"/>
      <c r="D56" s="63"/>
      <c r="E56" s="63"/>
      <c r="F56" s="80" t="s">
        <v>113</v>
      </c>
      <c r="G56" s="81"/>
      <c r="H56" s="82"/>
      <c r="I56" s="82"/>
      <c r="J56" s="82"/>
      <c r="K56" s="82"/>
      <c r="L56" s="83"/>
      <c r="M56" s="83"/>
      <c r="N56" s="82">
        <f t="shared" si="17"/>
        <v>0</v>
      </c>
      <c r="O56" s="2"/>
    </row>
    <row r="57" spans="1:15" ht="16.5">
      <c r="A57" s="44">
        <v>1.4</v>
      </c>
      <c r="B57" s="44"/>
      <c r="C57" s="77">
        <v>166</v>
      </c>
      <c r="D57" s="489" t="s">
        <v>131</v>
      </c>
      <c r="E57" s="490"/>
      <c r="F57" s="491"/>
      <c r="G57" s="78">
        <f t="shared" ref="G57:L57" si="24">SUM(G58:G60)</f>
        <v>8</v>
      </c>
      <c r="H57" s="79">
        <f t="shared" si="24"/>
        <v>56500</v>
      </c>
      <c r="I57" s="79">
        <f t="shared" si="24"/>
        <v>16000</v>
      </c>
      <c r="J57" s="79">
        <f t="shared" si="24"/>
        <v>0</v>
      </c>
      <c r="K57" s="79">
        <f t="shared" si="24"/>
        <v>0</v>
      </c>
      <c r="L57" s="79">
        <f t="shared" si="24"/>
        <v>0</v>
      </c>
      <c r="M57" s="79"/>
      <c r="N57" s="79">
        <f t="shared" ref="N57:N64" si="25">SUM(H57:L57)</f>
        <v>72500</v>
      </c>
      <c r="O57" s="68">
        <f>I61</f>
        <v>2000</v>
      </c>
    </row>
    <row r="58" spans="1:15" ht="16.5">
      <c r="A58" s="42"/>
      <c r="B58" s="42"/>
      <c r="C58" s="62"/>
      <c r="D58" s="63"/>
      <c r="E58" s="63"/>
      <c r="F58" s="80" t="s">
        <v>112</v>
      </c>
      <c r="G58" s="81">
        <v>8</v>
      </c>
      <c r="H58" s="82">
        <v>56500</v>
      </c>
      <c r="I58" s="82">
        <v>16000</v>
      </c>
      <c r="J58" s="82"/>
      <c r="K58" s="82"/>
      <c r="L58" s="83"/>
      <c r="M58" s="83"/>
      <c r="N58" s="82">
        <f t="shared" si="25"/>
        <v>72500</v>
      </c>
      <c r="O58" s="2"/>
    </row>
    <row r="59" spans="1:15" ht="16.5">
      <c r="A59" s="42"/>
      <c r="B59" s="42"/>
      <c r="C59" s="62"/>
      <c r="D59" s="63"/>
      <c r="E59" s="63"/>
      <c r="F59" s="80" t="s">
        <v>1</v>
      </c>
      <c r="G59" s="81"/>
      <c r="H59" s="82"/>
      <c r="I59" s="82"/>
      <c r="J59" s="82"/>
      <c r="K59" s="82"/>
      <c r="L59" s="83"/>
      <c r="M59" s="83"/>
      <c r="N59" s="82">
        <f t="shared" si="25"/>
        <v>0</v>
      </c>
      <c r="O59" s="2"/>
    </row>
    <row r="60" spans="1:15" ht="16.5">
      <c r="A60" s="42"/>
      <c r="B60" s="42"/>
      <c r="C60" s="62"/>
      <c r="D60" s="63"/>
      <c r="E60" s="63"/>
      <c r="F60" s="80" t="s">
        <v>113</v>
      </c>
      <c r="G60" s="81"/>
      <c r="H60" s="82"/>
      <c r="I60" s="82"/>
      <c r="J60" s="82"/>
      <c r="K60" s="82"/>
      <c r="L60" s="83">
        <v>0</v>
      </c>
      <c r="M60" s="83"/>
      <c r="N60" s="82">
        <f t="shared" si="25"/>
        <v>0</v>
      </c>
      <c r="O60" s="2"/>
    </row>
    <row r="61" spans="1:15" ht="16.5">
      <c r="A61" s="44">
        <v>1.5</v>
      </c>
      <c r="B61" s="44"/>
      <c r="C61" s="77">
        <v>167</v>
      </c>
      <c r="D61" s="489" t="s">
        <v>132</v>
      </c>
      <c r="E61" s="490"/>
      <c r="F61" s="491"/>
      <c r="G61" s="78">
        <f t="shared" ref="G61:L61" si="26">SUM(G62:G64)</f>
        <v>4</v>
      </c>
      <c r="H61" s="79">
        <f t="shared" si="26"/>
        <v>23000</v>
      </c>
      <c r="I61" s="79">
        <f t="shared" si="26"/>
        <v>2000</v>
      </c>
      <c r="J61" s="79">
        <f t="shared" si="26"/>
        <v>0</v>
      </c>
      <c r="K61" s="79">
        <f t="shared" si="26"/>
        <v>0</v>
      </c>
      <c r="L61" s="79">
        <f t="shared" si="26"/>
        <v>0</v>
      </c>
      <c r="M61" s="79"/>
      <c r="N61" s="79">
        <f t="shared" si="25"/>
        <v>25000</v>
      </c>
      <c r="O61" s="68">
        <f>I65</f>
        <v>31138</v>
      </c>
    </row>
    <row r="62" spans="1:15" ht="16.5">
      <c r="A62" s="42"/>
      <c r="B62" s="42"/>
      <c r="C62" s="62"/>
      <c r="D62" s="63"/>
      <c r="E62" s="63"/>
      <c r="F62" s="80" t="s">
        <v>112</v>
      </c>
      <c r="G62" s="81">
        <v>4</v>
      </c>
      <c r="H62" s="82">
        <v>23000</v>
      </c>
      <c r="I62" s="82">
        <v>2000</v>
      </c>
      <c r="J62" s="82"/>
      <c r="K62" s="82"/>
      <c r="L62" s="83"/>
      <c r="M62" s="83"/>
      <c r="N62" s="82">
        <f t="shared" si="25"/>
        <v>25000</v>
      </c>
      <c r="O62" s="2"/>
    </row>
    <row r="63" spans="1:15" ht="16.5">
      <c r="A63" s="42"/>
      <c r="B63" s="42"/>
      <c r="C63" s="62"/>
      <c r="D63" s="63"/>
      <c r="E63" s="63"/>
      <c r="F63" s="80" t="s">
        <v>1</v>
      </c>
      <c r="G63" s="81"/>
      <c r="H63" s="82"/>
      <c r="I63" s="82"/>
      <c r="J63" s="82"/>
      <c r="K63" s="82"/>
      <c r="L63" s="83"/>
      <c r="M63" s="83"/>
      <c r="N63" s="82">
        <f t="shared" si="25"/>
        <v>0</v>
      </c>
      <c r="O63" s="2"/>
    </row>
    <row r="64" spans="1:15" ht="16.5">
      <c r="A64" s="42"/>
      <c r="B64" s="42"/>
      <c r="C64" s="62"/>
      <c r="D64" s="63"/>
      <c r="E64" s="63"/>
      <c r="F64" s="80" t="s">
        <v>113</v>
      </c>
      <c r="G64" s="81"/>
      <c r="H64" s="82"/>
      <c r="I64" s="82"/>
      <c r="J64" s="82"/>
      <c r="K64" s="82"/>
      <c r="L64" s="83"/>
      <c r="M64" s="83"/>
      <c r="N64" s="82">
        <f t="shared" si="25"/>
        <v>0</v>
      </c>
      <c r="O64" s="2"/>
    </row>
    <row r="65" spans="1:15" ht="16.5">
      <c r="A65" s="44">
        <v>1.6</v>
      </c>
      <c r="B65" s="44"/>
      <c r="C65" s="77">
        <v>175</v>
      </c>
      <c r="D65" s="489" t="s">
        <v>133</v>
      </c>
      <c r="E65" s="490"/>
      <c r="F65" s="491"/>
      <c r="G65" s="78">
        <f>G69+G73</f>
        <v>21</v>
      </c>
      <c r="H65" s="79">
        <f t="shared" ref="H65:K68" si="27">H69+H73</f>
        <v>135000</v>
      </c>
      <c r="I65" s="79">
        <f t="shared" si="27"/>
        <v>31138</v>
      </c>
      <c r="J65" s="79">
        <f t="shared" si="27"/>
        <v>0</v>
      </c>
      <c r="K65" s="79">
        <f t="shared" si="27"/>
        <v>0</v>
      </c>
      <c r="L65" s="79">
        <f t="shared" ref="L65:N68" si="28">L69+L73</f>
        <v>360000</v>
      </c>
      <c r="M65" s="79"/>
      <c r="N65" s="79">
        <f t="shared" si="28"/>
        <v>526138</v>
      </c>
      <c r="O65" s="2"/>
    </row>
    <row r="66" spans="1:15" ht="16.5">
      <c r="A66" s="42"/>
      <c r="B66" s="42"/>
      <c r="C66" s="62"/>
      <c r="D66" s="63"/>
      <c r="E66" s="63"/>
      <c r="F66" s="80" t="s">
        <v>112</v>
      </c>
      <c r="G66" s="81"/>
      <c r="H66" s="82">
        <f t="shared" si="27"/>
        <v>135000</v>
      </c>
      <c r="I66" s="82">
        <f t="shared" si="27"/>
        <v>31138</v>
      </c>
      <c r="J66" s="82">
        <f t="shared" si="27"/>
        <v>0</v>
      </c>
      <c r="K66" s="82">
        <f t="shared" si="27"/>
        <v>0</v>
      </c>
      <c r="L66" s="83">
        <f t="shared" si="28"/>
        <v>85000</v>
      </c>
      <c r="M66" s="83"/>
      <c r="N66" s="82">
        <f t="shared" si="28"/>
        <v>251138</v>
      </c>
      <c r="O66" s="2"/>
    </row>
    <row r="67" spans="1:15" ht="16.5">
      <c r="A67" s="42"/>
      <c r="B67" s="42"/>
      <c r="C67" s="62"/>
      <c r="D67" s="63"/>
      <c r="E67" s="63"/>
      <c r="F67" s="80" t="s">
        <v>1</v>
      </c>
      <c r="G67" s="81"/>
      <c r="H67" s="82">
        <f t="shared" si="27"/>
        <v>0</v>
      </c>
      <c r="I67" s="82">
        <f t="shared" si="27"/>
        <v>0</v>
      </c>
      <c r="J67" s="82">
        <f t="shared" si="27"/>
        <v>0</v>
      </c>
      <c r="K67" s="82">
        <f t="shared" si="27"/>
        <v>0</v>
      </c>
      <c r="L67" s="83">
        <f t="shared" si="28"/>
        <v>275000</v>
      </c>
      <c r="M67" s="83"/>
      <c r="N67" s="82">
        <f t="shared" si="28"/>
        <v>275000</v>
      </c>
      <c r="O67" s="2"/>
    </row>
    <row r="68" spans="1:15" ht="16.5">
      <c r="A68" s="42"/>
      <c r="B68" s="42"/>
      <c r="C68" s="62"/>
      <c r="D68" s="63"/>
      <c r="E68" s="63"/>
      <c r="F68" s="80" t="s">
        <v>113</v>
      </c>
      <c r="G68" s="81"/>
      <c r="H68" s="82">
        <f t="shared" si="27"/>
        <v>0</v>
      </c>
      <c r="I68" s="82">
        <f t="shared" si="27"/>
        <v>0</v>
      </c>
      <c r="J68" s="82">
        <f t="shared" si="27"/>
        <v>0</v>
      </c>
      <c r="K68" s="82">
        <f t="shared" si="27"/>
        <v>0</v>
      </c>
      <c r="L68" s="83">
        <f t="shared" si="28"/>
        <v>0</v>
      </c>
      <c r="M68" s="83"/>
      <c r="N68" s="82">
        <f t="shared" si="28"/>
        <v>0</v>
      </c>
      <c r="O68" s="2"/>
    </row>
    <row r="69" spans="1:15" ht="16.5">
      <c r="A69" s="45" t="s">
        <v>134</v>
      </c>
      <c r="B69" s="45"/>
      <c r="C69" s="84">
        <v>17517</v>
      </c>
      <c r="D69" s="85"/>
      <c r="E69" s="492" t="s">
        <v>135</v>
      </c>
      <c r="F69" s="493"/>
      <c r="G69" s="86">
        <f t="shared" ref="G69:L69" si="29">SUM(G70:G72)</f>
        <v>21</v>
      </c>
      <c r="H69" s="87">
        <f t="shared" si="29"/>
        <v>135000</v>
      </c>
      <c r="I69" s="87">
        <f t="shared" si="29"/>
        <v>31138</v>
      </c>
      <c r="J69" s="87">
        <f t="shared" si="29"/>
        <v>0</v>
      </c>
      <c r="K69" s="87">
        <f t="shared" si="29"/>
        <v>0</v>
      </c>
      <c r="L69" s="87">
        <f t="shared" si="29"/>
        <v>360000</v>
      </c>
      <c r="M69" s="87"/>
      <c r="N69" s="87">
        <f t="shared" ref="N69:N76" si="30">SUM(H69:L69)</f>
        <v>526138</v>
      </c>
      <c r="O69" s="2"/>
    </row>
    <row r="70" spans="1:15" ht="16.5">
      <c r="A70" s="42"/>
      <c r="B70" s="42"/>
      <c r="C70" s="62"/>
      <c r="D70" s="63"/>
      <c r="E70" s="63"/>
      <c r="F70" s="80" t="s">
        <v>112</v>
      </c>
      <c r="G70" s="81">
        <v>21</v>
      </c>
      <c r="H70" s="82">
        <v>135000</v>
      </c>
      <c r="I70" s="83">
        <v>31138</v>
      </c>
      <c r="J70" s="82"/>
      <c r="K70" s="82"/>
      <c r="L70" s="83">
        <f>'4.2 Fin.i projekteve kapita '!J22</f>
        <v>85000</v>
      </c>
      <c r="M70" s="83"/>
      <c r="N70" s="82">
        <f t="shared" si="30"/>
        <v>251138</v>
      </c>
      <c r="O70" s="2"/>
    </row>
    <row r="71" spans="1:15" ht="16.5">
      <c r="A71" s="42"/>
      <c r="B71" s="42"/>
      <c r="C71" s="62"/>
      <c r="D71" s="63"/>
      <c r="E71" s="63"/>
      <c r="F71" s="80" t="s">
        <v>1</v>
      </c>
      <c r="G71" s="81"/>
      <c r="H71" s="82"/>
      <c r="I71" s="82"/>
      <c r="J71" s="82"/>
      <c r="K71" s="82"/>
      <c r="L71" s="83">
        <f>'4.2 Fin.i projekteve kapita '!K22</f>
        <v>275000</v>
      </c>
      <c r="M71" s="83"/>
      <c r="N71" s="82">
        <f t="shared" si="30"/>
        <v>275000</v>
      </c>
      <c r="O71" s="2"/>
    </row>
    <row r="72" spans="1:15" ht="16.5">
      <c r="A72" s="42"/>
      <c r="B72" s="42"/>
      <c r="C72" s="62"/>
      <c r="D72" s="63"/>
      <c r="E72" s="63"/>
      <c r="F72" s="80" t="s">
        <v>113</v>
      </c>
      <c r="G72" s="81"/>
      <c r="H72" s="82"/>
      <c r="I72" s="82"/>
      <c r="J72" s="82"/>
      <c r="K72" s="82"/>
      <c r="L72" s="83">
        <f>'4.2 Fin.i projekteve kapita '!L22</f>
        <v>0</v>
      </c>
      <c r="M72" s="83"/>
      <c r="N72" s="82">
        <f t="shared" si="30"/>
        <v>0</v>
      </c>
      <c r="O72" s="2"/>
    </row>
    <row r="73" spans="1:15" ht="16.5">
      <c r="A73" s="45" t="s">
        <v>136</v>
      </c>
      <c r="B73" s="45"/>
      <c r="C73" s="84">
        <v>17557</v>
      </c>
      <c r="D73" s="85"/>
      <c r="E73" s="492" t="s">
        <v>137</v>
      </c>
      <c r="F73" s="493"/>
      <c r="G73" s="86">
        <f t="shared" ref="G73:L73" si="31">SUM(G74:G76)</f>
        <v>0</v>
      </c>
      <c r="H73" s="87">
        <f t="shared" si="31"/>
        <v>0</v>
      </c>
      <c r="I73" s="87">
        <f t="shared" si="31"/>
        <v>0</v>
      </c>
      <c r="J73" s="87">
        <f t="shared" si="31"/>
        <v>0</v>
      </c>
      <c r="K73" s="87">
        <f t="shared" si="31"/>
        <v>0</v>
      </c>
      <c r="L73" s="87">
        <f t="shared" si="31"/>
        <v>0</v>
      </c>
      <c r="M73" s="87"/>
      <c r="N73" s="87">
        <f t="shared" si="30"/>
        <v>0</v>
      </c>
      <c r="O73" s="68">
        <f>I77</f>
        <v>255000</v>
      </c>
    </row>
    <row r="74" spans="1:15" ht="16.5">
      <c r="A74" s="42"/>
      <c r="B74" s="42"/>
      <c r="C74" s="62"/>
      <c r="D74" s="63"/>
      <c r="E74" s="63"/>
      <c r="F74" s="80" t="s">
        <v>112</v>
      </c>
      <c r="G74" s="81"/>
      <c r="H74" s="82"/>
      <c r="I74" s="82"/>
      <c r="J74" s="82"/>
      <c r="K74" s="82"/>
      <c r="L74" s="83"/>
      <c r="M74" s="83"/>
      <c r="N74" s="82">
        <f t="shared" si="30"/>
        <v>0</v>
      </c>
      <c r="O74" s="2"/>
    </row>
    <row r="75" spans="1:15" ht="16.5">
      <c r="A75" s="42"/>
      <c r="B75" s="42"/>
      <c r="C75" s="62"/>
      <c r="D75" s="63"/>
      <c r="E75" s="63"/>
      <c r="F75" s="80" t="s">
        <v>1</v>
      </c>
      <c r="G75" s="81"/>
      <c r="H75" s="82"/>
      <c r="I75" s="82"/>
      <c r="J75" s="82"/>
      <c r="K75" s="82"/>
      <c r="L75" s="83"/>
      <c r="M75" s="83"/>
      <c r="N75" s="82">
        <f t="shared" si="30"/>
        <v>0</v>
      </c>
      <c r="O75" s="2"/>
    </row>
    <row r="76" spans="1:15" ht="16.5">
      <c r="A76" s="42"/>
      <c r="B76" s="42"/>
      <c r="C76" s="62"/>
      <c r="D76" s="63"/>
      <c r="E76" s="63"/>
      <c r="F76" s="80" t="s">
        <v>113</v>
      </c>
      <c r="G76" s="81"/>
      <c r="H76" s="82"/>
      <c r="I76" s="82"/>
      <c r="J76" s="82"/>
      <c r="K76" s="82"/>
      <c r="L76" s="83"/>
      <c r="M76" s="83"/>
      <c r="N76" s="82">
        <f t="shared" si="30"/>
        <v>0</v>
      </c>
      <c r="O76" s="2"/>
    </row>
    <row r="77" spans="1:15" ht="28.5" customHeight="1">
      <c r="A77" s="44">
        <v>1.7</v>
      </c>
      <c r="B77" s="44"/>
      <c r="C77" s="77">
        <v>180</v>
      </c>
      <c r="D77" s="489" t="s">
        <v>6</v>
      </c>
      <c r="E77" s="490"/>
      <c r="F77" s="491"/>
      <c r="G77" s="78">
        <f t="shared" ref="G77:N80" si="32">G81+G85+G89+G93+G97+G101+G105</f>
        <v>22</v>
      </c>
      <c r="H77" s="79">
        <f t="shared" si="32"/>
        <v>152000</v>
      </c>
      <c r="I77" s="79">
        <f t="shared" si="32"/>
        <v>255000</v>
      </c>
      <c r="J77" s="79">
        <f t="shared" si="32"/>
        <v>45046</v>
      </c>
      <c r="K77" s="79">
        <f t="shared" si="32"/>
        <v>10000</v>
      </c>
      <c r="L77" s="79">
        <f t="shared" si="32"/>
        <v>539000</v>
      </c>
      <c r="M77" s="79"/>
      <c r="N77" s="79">
        <f t="shared" si="32"/>
        <v>1001046</v>
      </c>
      <c r="O77" s="2"/>
    </row>
    <row r="78" spans="1:15" ht="16.5">
      <c r="A78" s="42"/>
      <c r="B78" s="42"/>
      <c r="C78" s="62"/>
      <c r="D78" s="63"/>
      <c r="E78" s="63"/>
      <c r="F78" s="80" t="s">
        <v>112</v>
      </c>
      <c r="G78" s="81">
        <f>G82+G86+G90+G94+G98+G102+G106</f>
        <v>22</v>
      </c>
      <c r="H78" s="82">
        <f t="shared" si="32"/>
        <v>152000</v>
      </c>
      <c r="I78" s="82">
        <v>210000</v>
      </c>
      <c r="J78" s="82">
        <f t="shared" si="32"/>
        <v>45046</v>
      </c>
      <c r="K78" s="82">
        <f t="shared" si="32"/>
        <v>0</v>
      </c>
      <c r="L78" s="82">
        <f t="shared" si="32"/>
        <v>375000</v>
      </c>
      <c r="M78" s="82"/>
      <c r="N78" s="82">
        <f t="shared" si="32"/>
        <v>787046</v>
      </c>
      <c r="O78" s="2"/>
    </row>
    <row r="79" spans="1:15" ht="16.5">
      <c r="A79" s="42"/>
      <c r="B79" s="42"/>
      <c r="C79" s="62"/>
      <c r="D79" s="63"/>
      <c r="E79" s="63"/>
      <c r="F79" s="80" t="s">
        <v>1</v>
      </c>
      <c r="G79" s="81"/>
      <c r="H79" s="82">
        <f t="shared" si="32"/>
        <v>0</v>
      </c>
      <c r="I79" s="82">
        <f t="shared" si="32"/>
        <v>40000</v>
      </c>
      <c r="J79" s="82">
        <f t="shared" si="32"/>
        <v>0</v>
      </c>
      <c r="K79" s="82">
        <f t="shared" si="32"/>
        <v>10000</v>
      </c>
      <c r="L79" s="83">
        <f t="shared" si="32"/>
        <v>164000</v>
      </c>
      <c r="M79" s="83"/>
      <c r="N79" s="82">
        <f t="shared" si="32"/>
        <v>214000</v>
      </c>
      <c r="O79" s="2"/>
    </row>
    <row r="80" spans="1:15" ht="16.5">
      <c r="A80" s="42"/>
      <c r="B80" s="42"/>
      <c r="C80" s="62"/>
      <c r="D80" s="63"/>
      <c r="E80" s="63"/>
      <c r="F80" s="80" t="s">
        <v>113</v>
      </c>
      <c r="G80" s="81"/>
      <c r="H80" s="82">
        <f t="shared" si="32"/>
        <v>0</v>
      </c>
      <c r="I80" s="82">
        <f t="shared" si="32"/>
        <v>0</v>
      </c>
      <c r="J80" s="82">
        <f t="shared" si="32"/>
        <v>0</v>
      </c>
      <c r="K80" s="82">
        <f t="shared" si="32"/>
        <v>0</v>
      </c>
      <c r="L80" s="83">
        <f t="shared" si="32"/>
        <v>230000</v>
      </c>
      <c r="M80" s="83"/>
      <c r="N80" s="82">
        <f t="shared" si="32"/>
        <v>230000</v>
      </c>
      <c r="O80" s="2"/>
    </row>
    <row r="81" spans="1:15" ht="16.5">
      <c r="A81" s="45" t="s">
        <v>138</v>
      </c>
      <c r="B81" s="45"/>
      <c r="C81" s="84">
        <v>18017</v>
      </c>
      <c r="D81" s="85"/>
      <c r="E81" s="492" t="s">
        <v>7</v>
      </c>
      <c r="F81" s="493"/>
      <c r="G81" s="86">
        <f t="shared" ref="G81:K81" si="33">SUM(G82:G84)</f>
        <v>22</v>
      </c>
      <c r="H81" s="87">
        <f t="shared" si="33"/>
        <v>152000</v>
      </c>
      <c r="I81" s="87">
        <f t="shared" si="33"/>
        <v>255000</v>
      </c>
      <c r="J81" s="87">
        <f t="shared" si="33"/>
        <v>45046</v>
      </c>
      <c r="K81" s="87">
        <f t="shared" si="33"/>
        <v>10000</v>
      </c>
      <c r="L81" s="87">
        <f>SUM(L82:L83)</f>
        <v>539000</v>
      </c>
      <c r="M81" s="87"/>
      <c r="N81" s="87">
        <f t="shared" ref="N81:N112" si="34">SUM(H81:L81)</f>
        <v>1001046</v>
      </c>
      <c r="O81" s="2"/>
    </row>
    <row r="82" spans="1:15" ht="16.5">
      <c r="A82" s="42"/>
      <c r="B82" s="42"/>
      <c r="C82" s="62"/>
      <c r="D82" s="63"/>
      <c r="E82" s="63"/>
      <c r="F82" s="80" t="s">
        <v>112</v>
      </c>
      <c r="G82" s="81">
        <v>22</v>
      </c>
      <c r="H82" s="82">
        <v>152000</v>
      </c>
      <c r="I82" s="83">
        <v>215000</v>
      </c>
      <c r="J82" s="83">
        <v>45046</v>
      </c>
      <c r="K82" s="83"/>
      <c r="L82" s="83">
        <f>'4.2 Fin.i projekteve kapita '!J28</f>
        <v>375000</v>
      </c>
      <c r="M82" s="83"/>
      <c r="N82" s="82">
        <f t="shared" si="34"/>
        <v>787046</v>
      </c>
      <c r="O82" s="2"/>
    </row>
    <row r="83" spans="1:15" ht="16.5">
      <c r="A83" s="42"/>
      <c r="B83" s="42"/>
      <c r="C83" s="62"/>
      <c r="D83" s="63"/>
      <c r="E83" s="63"/>
      <c r="F83" s="80" t="s">
        <v>1</v>
      </c>
      <c r="G83" s="81"/>
      <c r="H83" s="82"/>
      <c r="I83" s="83">
        <v>40000</v>
      </c>
      <c r="J83" s="83"/>
      <c r="K83" s="83">
        <v>10000</v>
      </c>
      <c r="L83" s="83">
        <f>'4.2 Fin.i projekteve kapita '!K28</f>
        <v>164000</v>
      </c>
      <c r="M83" s="83"/>
      <c r="N83" s="82">
        <f t="shared" si="34"/>
        <v>214000</v>
      </c>
      <c r="O83" s="2"/>
    </row>
    <row r="84" spans="1:15" ht="16.5">
      <c r="A84" s="42"/>
      <c r="B84" s="42"/>
      <c r="C84" s="62"/>
      <c r="D84" s="63"/>
      <c r="E84" s="63"/>
      <c r="F84" s="80" t="s">
        <v>113</v>
      </c>
      <c r="G84" s="81"/>
      <c r="H84" s="82"/>
      <c r="I84" s="83"/>
      <c r="J84" s="83"/>
      <c r="K84" s="83"/>
      <c r="L84" s="83">
        <f>'4.2 Fin.i projekteve kapita '!L28</f>
        <v>230000</v>
      </c>
      <c r="M84" s="83"/>
      <c r="N84" s="82">
        <f>H84+I84+J84+K84+L84+M84</f>
        <v>230000</v>
      </c>
      <c r="O84" s="2"/>
    </row>
    <row r="85" spans="1:15" ht="16.5">
      <c r="A85" s="45" t="s">
        <v>139</v>
      </c>
      <c r="B85" s="45"/>
      <c r="C85" s="84">
        <v>18057</v>
      </c>
      <c r="D85" s="85"/>
      <c r="E85" s="492" t="s">
        <v>140</v>
      </c>
      <c r="F85" s="493"/>
      <c r="G85" s="86">
        <f t="shared" ref="G85:L85" si="35">SUM(G86:G88)</f>
        <v>0</v>
      </c>
      <c r="H85" s="87">
        <f t="shared" ref="H85:K85" si="36">SUM(H86:H88)</f>
        <v>0</v>
      </c>
      <c r="I85" s="87">
        <f t="shared" si="36"/>
        <v>0</v>
      </c>
      <c r="J85" s="87">
        <f t="shared" si="36"/>
        <v>0</v>
      </c>
      <c r="K85" s="87">
        <f t="shared" si="36"/>
        <v>0</v>
      </c>
      <c r="L85" s="87">
        <f t="shared" si="35"/>
        <v>0</v>
      </c>
      <c r="M85" s="87"/>
      <c r="N85" s="87">
        <f t="shared" si="34"/>
        <v>0</v>
      </c>
      <c r="O85" s="2"/>
    </row>
    <row r="86" spans="1:15" ht="16.5">
      <c r="A86" s="42"/>
      <c r="B86" s="42"/>
      <c r="C86" s="62"/>
      <c r="D86" s="63"/>
      <c r="E86" s="63"/>
      <c r="F86" s="80" t="s">
        <v>112</v>
      </c>
      <c r="G86" s="81"/>
      <c r="H86" s="82"/>
      <c r="I86" s="82"/>
      <c r="J86" s="82"/>
      <c r="K86" s="82"/>
      <c r="L86" s="83"/>
      <c r="M86" s="83"/>
      <c r="N86" s="82">
        <f t="shared" si="34"/>
        <v>0</v>
      </c>
      <c r="O86" s="2"/>
    </row>
    <row r="87" spans="1:15" ht="16.5">
      <c r="A87" s="42"/>
      <c r="B87" s="42"/>
      <c r="C87" s="62"/>
      <c r="D87" s="63"/>
      <c r="E87" s="63"/>
      <c r="F87" s="80" t="s">
        <v>1</v>
      </c>
      <c r="G87" s="81"/>
      <c r="H87" s="82"/>
      <c r="I87" s="82"/>
      <c r="J87" s="82"/>
      <c r="K87" s="82"/>
      <c r="L87" s="83"/>
      <c r="M87" s="83"/>
      <c r="N87" s="82">
        <f t="shared" si="34"/>
        <v>0</v>
      </c>
      <c r="O87" s="2"/>
    </row>
    <row r="88" spans="1:15" ht="16.5">
      <c r="A88" s="42"/>
      <c r="B88" s="42"/>
      <c r="C88" s="62"/>
      <c r="D88" s="63"/>
      <c r="E88" s="63"/>
      <c r="F88" s="80" t="s">
        <v>113</v>
      </c>
      <c r="G88" s="81"/>
      <c r="H88" s="82"/>
      <c r="I88" s="82"/>
      <c r="J88" s="82"/>
      <c r="K88" s="82"/>
      <c r="L88" s="83"/>
      <c r="M88" s="83"/>
      <c r="N88" s="82">
        <f t="shared" si="34"/>
        <v>0</v>
      </c>
      <c r="O88" s="2"/>
    </row>
    <row r="89" spans="1:15" ht="16.5">
      <c r="A89" s="45" t="s">
        <v>141</v>
      </c>
      <c r="B89" s="45"/>
      <c r="C89" s="84">
        <v>18097</v>
      </c>
      <c r="D89" s="85"/>
      <c r="E89" s="492" t="s">
        <v>142</v>
      </c>
      <c r="F89" s="493"/>
      <c r="G89" s="86">
        <f t="shared" ref="G89:L89" si="37">SUM(G90:G92)</f>
        <v>0</v>
      </c>
      <c r="H89" s="87">
        <f t="shared" si="37"/>
        <v>0</v>
      </c>
      <c r="I89" s="87">
        <f t="shared" si="37"/>
        <v>0</v>
      </c>
      <c r="J89" s="87">
        <f t="shared" si="37"/>
        <v>0</v>
      </c>
      <c r="K89" s="87">
        <f t="shared" si="37"/>
        <v>0</v>
      </c>
      <c r="L89" s="87">
        <f t="shared" si="37"/>
        <v>0</v>
      </c>
      <c r="M89" s="87"/>
      <c r="N89" s="87">
        <f t="shared" si="34"/>
        <v>0</v>
      </c>
      <c r="O89" s="2"/>
    </row>
    <row r="90" spans="1:15" ht="16.5">
      <c r="A90" s="42"/>
      <c r="B90" s="42"/>
      <c r="C90" s="62"/>
      <c r="D90" s="63"/>
      <c r="E90" s="63"/>
      <c r="F90" s="80" t="s">
        <v>112</v>
      </c>
      <c r="G90" s="81"/>
      <c r="H90" s="82"/>
      <c r="I90" s="82"/>
      <c r="J90" s="82"/>
      <c r="K90" s="82"/>
      <c r="L90" s="83"/>
      <c r="M90" s="83"/>
      <c r="N90" s="82">
        <f t="shared" si="34"/>
        <v>0</v>
      </c>
      <c r="O90" s="2"/>
    </row>
    <row r="91" spans="1:15" ht="16.5">
      <c r="A91" s="42"/>
      <c r="B91" s="42"/>
      <c r="C91" s="62"/>
      <c r="D91" s="63"/>
      <c r="E91" s="63"/>
      <c r="F91" s="80" t="s">
        <v>1</v>
      </c>
      <c r="G91" s="81"/>
      <c r="H91" s="82"/>
      <c r="I91" s="82"/>
      <c r="J91" s="82"/>
      <c r="K91" s="82"/>
      <c r="L91" s="83"/>
      <c r="M91" s="83"/>
      <c r="N91" s="82">
        <f t="shared" si="34"/>
        <v>0</v>
      </c>
      <c r="O91" s="2"/>
    </row>
    <row r="92" spans="1:15" ht="16.5">
      <c r="A92" s="42"/>
      <c r="B92" s="42"/>
      <c r="C92" s="62"/>
      <c r="D92" s="63"/>
      <c r="E92" s="63"/>
      <c r="F92" s="80" t="s">
        <v>113</v>
      </c>
      <c r="G92" s="81"/>
      <c r="H92" s="82"/>
      <c r="I92" s="82"/>
      <c r="J92" s="82"/>
      <c r="K92" s="82"/>
      <c r="L92" s="83"/>
      <c r="M92" s="83"/>
      <c r="N92" s="82">
        <f t="shared" si="34"/>
        <v>0</v>
      </c>
      <c r="O92" s="2"/>
    </row>
    <row r="93" spans="1:15" ht="16.5">
      <c r="A93" s="45" t="s">
        <v>143</v>
      </c>
      <c r="B93" s="45"/>
      <c r="C93" s="84">
        <v>18137</v>
      </c>
      <c r="D93" s="85"/>
      <c r="E93" s="492" t="s">
        <v>144</v>
      </c>
      <c r="F93" s="493"/>
      <c r="G93" s="86">
        <f t="shared" ref="G93:L93" si="38">SUM(G94:G96)</f>
        <v>0</v>
      </c>
      <c r="H93" s="87">
        <f t="shared" si="38"/>
        <v>0</v>
      </c>
      <c r="I93" s="87">
        <f t="shared" si="38"/>
        <v>0</v>
      </c>
      <c r="J93" s="87">
        <f t="shared" si="38"/>
        <v>0</v>
      </c>
      <c r="K93" s="87">
        <f t="shared" si="38"/>
        <v>0</v>
      </c>
      <c r="L93" s="87">
        <f t="shared" si="38"/>
        <v>0</v>
      </c>
      <c r="M93" s="87"/>
      <c r="N93" s="87">
        <f t="shared" si="34"/>
        <v>0</v>
      </c>
      <c r="O93" s="2"/>
    </row>
    <row r="94" spans="1:15" ht="16.5">
      <c r="A94" s="42"/>
      <c r="B94" s="42"/>
      <c r="C94" s="62"/>
      <c r="D94" s="63"/>
      <c r="E94" s="63"/>
      <c r="F94" s="80" t="s">
        <v>112</v>
      </c>
      <c r="G94" s="81"/>
      <c r="H94" s="82"/>
      <c r="I94" s="82"/>
      <c r="J94" s="82"/>
      <c r="K94" s="82"/>
      <c r="L94" s="83"/>
      <c r="M94" s="83"/>
      <c r="N94" s="82">
        <f t="shared" si="34"/>
        <v>0</v>
      </c>
      <c r="O94" s="2"/>
    </row>
    <row r="95" spans="1:15" ht="16.5">
      <c r="A95" s="42"/>
      <c r="B95" s="42"/>
      <c r="C95" s="62"/>
      <c r="D95" s="63"/>
      <c r="E95" s="63"/>
      <c r="F95" s="80" t="s">
        <v>1</v>
      </c>
      <c r="G95" s="81"/>
      <c r="H95" s="82"/>
      <c r="I95" s="82"/>
      <c r="J95" s="82"/>
      <c r="K95" s="82"/>
      <c r="L95" s="83"/>
      <c r="M95" s="83"/>
      <c r="N95" s="82">
        <f t="shared" si="34"/>
        <v>0</v>
      </c>
      <c r="O95" s="2"/>
    </row>
    <row r="96" spans="1:15" ht="16.5">
      <c r="A96" s="42"/>
      <c r="B96" s="42"/>
      <c r="C96" s="62"/>
      <c r="D96" s="63"/>
      <c r="E96" s="63"/>
      <c r="F96" s="80" t="s">
        <v>113</v>
      </c>
      <c r="G96" s="81"/>
      <c r="H96" s="82"/>
      <c r="I96" s="82"/>
      <c r="J96" s="82"/>
      <c r="K96" s="82"/>
      <c r="L96" s="83"/>
      <c r="M96" s="83"/>
      <c r="N96" s="82">
        <f t="shared" si="34"/>
        <v>0</v>
      </c>
      <c r="O96" s="2"/>
    </row>
    <row r="97" spans="1:15" ht="16.5">
      <c r="A97" s="45" t="s">
        <v>145</v>
      </c>
      <c r="B97" s="45"/>
      <c r="C97" s="84">
        <v>18177</v>
      </c>
      <c r="D97" s="85"/>
      <c r="E97" s="492" t="s">
        <v>146</v>
      </c>
      <c r="F97" s="493"/>
      <c r="G97" s="86">
        <f t="shared" ref="G97:L97" si="39">SUM(G98:G100)</f>
        <v>0</v>
      </c>
      <c r="H97" s="87">
        <f t="shared" si="39"/>
        <v>0</v>
      </c>
      <c r="I97" s="87">
        <f t="shared" si="39"/>
        <v>0</v>
      </c>
      <c r="J97" s="87">
        <f t="shared" si="39"/>
        <v>0</v>
      </c>
      <c r="K97" s="87">
        <f t="shared" si="39"/>
        <v>0</v>
      </c>
      <c r="L97" s="87">
        <f t="shared" si="39"/>
        <v>0</v>
      </c>
      <c r="M97" s="87"/>
      <c r="N97" s="87">
        <f t="shared" si="34"/>
        <v>0</v>
      </c>
      <c r="O97" s="2"/>
    </row>
    <row r="98" spans="1:15" ht="16.5">
      <c r="A98" s="42"/>
      <c r="B98" s="42"/>
      <c r="C98" s="62"/>
      <c r="D98" s="63"/>
      <c r="E98" s="63"/>
      <c r="F98" s="80" t="s">
        <v>112</v>
      </c>
      <c r="G98" s="81"/>
      <c r="H98" s="82"/>
      <c r="I98" s="82"/>
      <c r="J98" s="82"/>
      <c r="K98" s="82"/>
      <c r="L98" s="83"/>
      <c r="M98" s="83"/>
      <c r="N98" s="82">
        <f t="shared" si="34"/>
        <v>0</v>
      </c>
      <c r="O98" s="2"/>
    </row>
    <row r="99" spans="1:15" ht="16.5">
      <c r="A99" s="42"/>
      <c r="B99" s="42"/>
      <c r="C99" s="62"/>
      <c r="D99" s="63"/>
      <c r="E99" s="63"/>
      <c r="F99" s="80" t="s">
        <v>1</v>
      </c>
      <c r="G99" s="81"/>
      <c r="H99" s="82"/>
      <c r="I99" s="82"/>
      <c r="J99" s="82"/>
      <c r="K99" s="82"/>
      <c r="L99" s="83"/>
      <c r="M99" s="83"/>
      <c r="N99" s="82">
        <f t="shared" si="34"/>
        <v>0</v>
      </c>
      <c r="O99" s="2"/>
    </row>
    <row r="100" spans="1:15" ht="16.5">
      <c r="A100" s="42"/>
      <c r="B100" s="42"/>
      <c r="C100" s="62"/>
      <c r="D100" s="63"/>
      <c r="E100" s="63"/>
      <c r="F100" s="80" t="s">
        <v>113</v>
      </c>
      <c r="G100" s="81"/>
      <c r="H100" s="82"/>
      <c r="I100" s="82"/>
      <c r="J100" s="82"/>
      <c r="K100" s="82"/>
      <c r="L100" s="83"/>
      <c r="M100" s="83"/>
      <c r="N100" s="82">
        <f t="shared" si="34"/>
        <v>0</v>
      </c>
      <c r="O100" s="2"/>
    </row>
    <row r="101" spans="1:15" ht="16.5">
      <c r="A101" s="45" t="s">
        <v>147</v>
      </c>
      <c r="B101" s="45"/>
      <c r="C101" s="84">
        <v>18421</v>
      </c>
      <c r="D101" s="85"/>
      <c r="E101" s="492" t="s">
        <v>148</v>
      </c>
      <c r="F101" s="493"/>
      <c r="G101" s="86">
        <f t="shared" ref="G101:L101" si="40">SUM(G102:G104)</f>
        <v>0</v>
      </c>
      <c r="H101" s="87">
        <f t="shared" si="40"/>
        <v>0</v>
      </c>
      <c r="I101" s="87">
        <f t="shared" si="40"/>
        <v>0</v>
      </c>
      <c r="J101" s="87">
        <f t="shared" si="40"/>
        <v>0</v>
      </c>
      <c r="K101" s="87">
        <f t="shared" si="40"/>
        <v>0</v>
      </c>
      <c r="L101" s="87">
        <f t="shared" si="40"/>
        <v>0</v>
      </c>
      <c r="M101" s="87"/>
      <c r="N101" s="87">
        <f t="shared" si="34"/>
        <v>0</v>
      </c>
      <c r="O101" s="2"/>
    </row>
    <row r="102" spans="1:15" ht="16.5">
      <c r="A102" s="42"/>
      <c r="B102" s="42"/>
      <c r="C102" s="62"/>
      <c r="D102" s="63"/>
      <c r="E102" s="63"/>
      <c r="F102" s="80" t="s">
        <v>112</v>
      </c>
      <c r="G102" s="81"/>
      <c r="H102" s="82"/>
      <c r="I102" s="82"/>
      <c r="J102" s="82"/>
      <c r="K102" s="82"/>
      <c r="L102" s="83"/>
      <c r="M102" s="83"/>
      <c r="N102" s="82">
        <f t="shared" si="34"/>
        <v>0</v>
      </c>
      <c r="O102" s="2"/>
    </row>
    <row r="103" spans="1:15" ht="16.5">
      <c r="A103" s="42"/>
      <c r="B103" s="42"/>
      <c r="C103" s="62"/>
      <c r="D103" s="63"/>
      <c r="E103" s="63"/>
      <c r="F103" s="80" t="s">
        <v>1</v>
      </c>
      <c r="G103" s="81"/>
      <c r="H103" s="82"/>
      <c r="I103" s="82"/>
      <c r="J103" s="82"/>
      <c r="K103" s="82"/>
      <c r="L103" s="83"/>
      <c r="M103" s="83"/>
      <c r="N103" s="82">
        <f t="shared" si="34"/>
        <v>0</v>
      </c>
      <c r="O103" s="2"/>
    </row>
    <row r="104" spans="1:15" ht="16.5">
      <c r="A104" s="42"/>
      <c r="B104" s="42"/>
      <c r="C104" s="62"/>
      <c r="D104" s="63"/>
      <c r="E104" s="63"/>
      <c r="F104" s="80" t="s">
        <v>113</v>
      </c>
      <c r="G104" s="81"/>
      <c r="H104" s="82"/>
      <c r="I104" s="82"/>
      <c r="J104" s="82"/>
      <c r="K104" s="82"/>
      <c r="L104" s="83">
        <v>0</v>
      </c>
      <c r="M104" s="83"/>
      <c r="N104" s="82">
        <f t="shared" si="34"/>
        <v>0</v>
      </c>
      <c r="O104" s="2"/>
    </row>
    <row r="105" spans="1:15" ht="16.5">
      <c r="A105" s="45" t="s">
        <v>149</v>
      </c>
      <c r="B105" s="45"/>
      <c r="C105" s="84">
        <v>18461</v>
      </c>
      <c r="D105" s="85"/>
      <c r="E105" s="492" t="s">
        <v>150</v>
      </c>
      <c r="F105" s="493"/>
      <c r="G105" s="86">
        <f t="shared" ref="G105:L105" si="41">SUM(G106:G108)</f>
        <v>0</v>
      </c>
      <c r="H105" s="87">
        <f t="shared" si="41"/>
        <v>0</v>
      </c>
      <c r="I105" s="87">
        <f t="shared" si="41"/>
        <v>0</v>
      </c>
      <c r="J105" s="87">
        <f t="shared" si="41"/>
        <v>0</v>
      </c>
      <c r="K105" s="87">
        <f t="shared" si="41"/>
        <v>0</v>
      </c>
      <c r="L105" s="87">
        <f t="shared" si="41"/>
        <v>0</v>
      </c>
      <c r="M105" s="87"/>
      <c r="N105" s="87">
        <f t="shared" si="34"/>
        <v>0</v>
      </c>
      <c r="O105" s="68">
        <f>I109</f>
        <v>20000</v>
      </c>
    </row>
    <row r="106" spans="1:15" ht="16.5">
      <c r="A106" s="42"/>
      <c r="B106" s="42"/>
      <c r="C106" s="62"/>
      <c r="D106" s="63"/>
      <c r="E106" s="63"/>
      <c r="F106" s="80" t="s">
        <v>112</v>
      </c>
      <c r="G106" s="81"/>
      <c r="H106" s="82"/>
      <c r="I106" s="82"/>
      <c r="J106" s="82"/>
      <c r="K106" s="82"/>
      <c r="L106" s="83"/>
      <c r="M106" s="83"/>
      <c r="N106" s="82">
        <f t="shared" si="34"/>
        <v>0</v>
      </c>
      <c r="O106" s="2"/>
    </row>
    <row r="107" spans="1:15" ht="16.5">
      <c r="A107" s="42"/>
      <c r="B107" s="42"/>
      <c r="C107" s="62"/>
      <c r="D107" s="63"/>
      <c r="E107" s="63"/>
      <c r="F107" s="80" t="s">
        <v>1</v>
      </c>
      <c r="G107" s="81"/>
      <c r="H107" s="82"/>
      <c r="I107" s="82"/>
      <c r="J107" s="82"/>
      <c r="K107" s="82"/>
      <c r="L107" s="83"/>
      <c r="M107" s="83"/>
      <c r="N107" s="82">
        <f t="shared" si="34"/>
        <v>0</v>
      </c>
      <c r="O107" s="2"/>
    </row>
    <row r="108" spans="1:15" ht="16.5">
      <c r="A108" s="42"/>
      <c r="B108" s="42"/>
      <c r="C108" s="62"/>
      <c r="D108" s="63"/>
      <c r="E108" s="63"/>
      <c r="F108" s="80" t="s">
        <v>113</v>
      </c>
      <c r="G108" s="81"/>
      <c r="H108" s="82"/>
      <c r="I108" s="82"/>
      <c r="J108" s="82"/>
      <c r="K108" s="82"/>
      <c r="L108" s="83"/>
      <c r="M108" s="83"/>
      <c r="N108" s="82">
        <f t="shared" si="34"/>
        <v>0</v>
      </c>
      <c r="O108" s="2"/>
    </row>
    <row r="109" spans="1:15" ht="31.5" customHeight="1">
      <c r="A109" s="44">
        <v>1.8</v>
      </c>
      <c r="B109" s="44"/>
      <c r="C109" s="77">
        <v>195</v>
      </c>
      <c r="D109" s="489" t="s">
        <v>8</v>
      </c>
      <c r="E109" s="490"/>
      <c r="F109" s="491"/>
      <c r="G109" s="78">
        <f t="shared" ref="G109:K109" si="42">SUM(G110:G112)</f>
        <v>8</v>
      </c>
      <c r="H109" s="79">
        <f t="shared" si="42"/>
        <v>50000</v>
      </c>
      <c r="I109" s="79">
        <f t="shared" si="42"/>
        <v>20000</v>
      </c>
      <c r="J109" s="79">
        <f t="shared" si="42"/>
        <v>0</v>
      </c>
      <c r="K109" s="79">
        <f t="shared" si="42"/>
        <v>7000</v>
      </c>
      <c r="L109" s="79">
        <f>SUM(L110:L111)</f>
        <v>117000</v>
      </c>
      <c r="M109" s="79"/>
      <c r="N109" s="79">
        <f t="shared" si="34"/>
        <v>194000</v>
      </c>
      <c r="O109" s="68">
        <f>I113</f>
        <v>70000</v>
      </c>
    </row>
    <row r="110" spans="1:15" ht="16.5">
      <c r="A110" s="42"/>
      <c r="B110" s="42"/>
      <c r="C110" s="62"/>
      <c r="D110" s="63"/>
      <c r="E110" s="63"/>
      <c r="F110" s="80" t="s">
        <v>112</v>
      </c>
      <c r="G110" s="81">
        <v>8</v>
      </c>
      <c r="H110" s="82">
        <v>50000</v>
      </c>
      <c r="I110" s="82">
        <v>20000</v>
      </c>
      <c r="J110" s="82"/>
      <c r="K110" s="82"/>
      <c r="L110" s="83">
        <f>'4.2 Fin.i projekteve kapita '!J67</f>
        <v>117000</v>
      </c>
      <c r="M110" s="83"/>
      <c r="N110" s="82">
        <f t="shared" si="34"/>
        <v>187000</v>
      </c>
      <c r="O110" s="2"/>
    </row>
    <row r="111" spans="1:15" ht="16.5">
      <c r="A111" s="42"/>
      <c r="B111" s="42"/>
      <c r="C111" s="62"/>
      <c r="D111" s="63"/>
      <c r="E111" s="63"/>
      <c r="F111" s="80" t="s">
        <v>1</v>
      </c>
      <c r="G111" s="81"/>
      <c r="H111" s="82"/>
      <c r="I111" s="82"/>
      <c r="J111" s="82"/>
      <c r="K111" s="83">
        <v>7000</v>
      </c>
      <c r="L111" s="83">
        <f>'4.2 Fin.i projekteve kapita '!K67</f>
        <v>0</v>
      </c>
      <c r="M111" s="83"/>
      <c r="N111" s="82">
        <f t="shared" si="34"/>
        <v>7000</v>
      </c>
      <c r="O111" s="2"/>
    </row>
    <row r="112" spans="1:15" ht="16.5">
      <c r="A112" s="42"/>
      <c r="B112" s="42"/>
      <c r="C112" s="62"/>
      <c r="D112" s="63"/>
      <c r="E112" s="63"/>
      <c r="F112" s="80" t="s">
        <v>113</v>
      </c>
      <c r="G112" s="81"/>
      <c r="H112" s="82"/>
      <c r="I112" s="82"/>
      <c r="J112" s="82"/>
      <c r="K112" s="82"/>
      <c r="L112" s="83">
        <f>'4.2 Fin.i projekteve kapita '!L67</f>
        <v>594000</v>
      </c>
      <c r="M112" s="83"/>
      <c r="N112" s="82">
        <f t="shared" si="34"/>
        <v>594000</v>
      </c>
      <c r="O112" s="2"/>
    </row>
    <row r="113" spans="1:15" ht="30" customHeight="1">
      <c r="A113" s="44">
        <v>1.9</v>
      </c>
      <c r="B113" s="44"/>
      <c r="C113" s="77">
        <v>470</v>
      </c>
      <c r="D113" s="489" t="s">
        <v>9</v>
      </c>
      <c r="E113" s="490"/>
      <c r="F113" s="491"/>
      <c r="G113" s="78">
        <f t="shared" ref="G113:N116" si="43">G117+G121+G125</f>
        <v>20</v>
      </c>
      <c r="H113" s="79">
        <f t="shared" si="43"/>
        <v>108000</v>
      </c>
      <c r="I113" s="79">
        <f t="shared" si="43"/>
        <v>70000</v>
      </c>
      <c r="J113" s="79">
        <f t="shared" si="43"/>
        <v>0</v>
      </c>
      <c r="K113" s="79">
        <f t="shared" si="43"/>
        <v>60000</v>
      </c>
      <c r="L113" s="79">
        <f t="shared" si="43"/>
        <v>385000</v>
      </c>
      <c r="M113" s="79"/>
      <c r="N113" s="79">
        <f t="shared" si="43"/>
        <v>623000</v>
      </c>
      <c r="O113" s="2"/>
    </row>
    <row r="114" spans="1:15" ht="16.5">
      <c r="A114" s="42"/>
      <c r="B114" s="42"/>
      <c r="C114" s="62"/>
      <c r="D114" s="63"/>
      <c r="E114" s="63"/>
      <c r="F114" s="80" t="s">
        <v>112</v>
      </c>
      <c r="G114" s="81">
        <f>G118+G122+G126</f>
        <v>20</v>
      </c>
      <c r="H114" s="82">
        <f t="shared" si="43"/>
        <v>108000</v>
      </c>
      <c r="I114" s="82">
        <f t="shared" si="43"/>
        <v>70000</v>
      </c>
      <c r="J114" s="82">
        <f t="shared" si="43"/>
        <v>0</v>
      </c>
      <c r="K114" s="82">
        <f t="shared" si="43"/>
        <v>0</v>
      </c>
      <c r="L114" s="83">
        <f t="shared" si="43"/>
        <v>310000</v>
      </c>
      <c r="M114" s="83"/>
      <c r="N114" s="82">
        <f t="shared" si="43"/>
        <v>488000</v>
      </c>
      <c r="O114" s="2"/>
    </row>
    <row r="115" spans="1:15" ht="16.5">
      <c r="A115" s="42"/>
      <c r="B115" s="42"/>
      <c r="C115" s="62"/>
      <c r="D115" s="63"/>
      <c r="E115" s="63"/>
      <c r="F115" s="80" t="s">
        <v>1</v>
      </c>
      <c r="G115" s="81"/>
      <c r="H115" s="82">
        <f t="shared" si="43"/>
        <v>0</v>
      </c>
      <c r="I115" s="82">
        <f t="shared" si="43"/>
        <v>0</v>
      </c>
      <c r="J115" s="82">
        <f t="shared" si="43"/>
        <v>0</v>
      </c>
      <c r="K115" s="82">
        <f t="shared" si="43"/>
        <v>60000</v>
      </c>
      <c r="L115" s="83">
        <f t="shared" si="43"/>
        <v>75000</v>
      </c>
      <c r="M115" s="83"/>
      <c r="N115" s="82">
        <f t="shared" si="43"/>
        <v>135000</v>
      </c>
      <c r="O115" s="2"/>
    </row>
    <row r="116" spans="1:15" ht="16.5">
      <c r="A116" s="42"/>
      <c r="B116" s="42"/>
      <c r="C116" s="62"/>
      <c r="D116" s="63"/>
      <c r="E116" s="63"/>
      <c r="F116" s="80" t="s">
        <v>113</v>
      </c>
      <c r="G116" s="81"/>
      <c r="H116" s="82">
        <f t="shared" si="43"/>
        <v>0</v>
      </c>
      <c r="I116" s="82">
        <f t="shared" si="43"/>
        <v>0</v>
      </c>
      <c r="J116" s="82">
        <f t="shared" si="43"/>
        <v>0</v>
      </c>
      <c r="K116" s="82">
        <f t="shared" si="43"/>
        <v>0</v>
      </c>
      <c r="L116" s="83">
        <f t="shared" si="43"/>
        <v>1275000</v>
      </c>
      <c r="M116" s="83"/>
      <c r="N116" s="82">
        <f t="shared" si="43"/>
        <v>1275000</v>
      </c>
      <c r="O116" s="2"/>
    </row>
    <row r="117" spans="1:15" ht="16.5">
      <c r="A117" s="45" t="s">
        <v>151</v>
      </c>
      <c r="B117" s="45"/>
      <c r="C117" s="84">
        <v>47017</v>
      </c>
      <c r="D117" s="85"/>
      <c r="E117" s="492" t="s">
        <v>152</v>
      </c>
      <c r="F117" s="493"/>
      <c r="G117" s="86">
        <f t="shared" ref="G117:K117" si="44">SUM(G118:G120)</f>
        <v>20</v>
      </c>
      <c r="H117" s="87">
        <f t="shared" si="44"/>
        <v>108000</v>
      </c>
      <c r="I117" s="87">
        <f t="shared" si="44"/>
        <v>70000</v>
      </c>
      <c r="J117" s="87">
        <f t="shared" si="44"/>
        <v>0</v>
      </c>
      <c r="K117" s="87">
        <f t="shared" si="44"/>
        <v>60000</v>
      </c>
      <c r="L117" s="87">
        <f>SUM(L118:L119)</f>
        <v>385000</v>
      </c>
      <c r="M117" s="87"/>
      <c r="N117" s="87">
        <f t="shared" ref="N117:N128" si="45">SUM(H117:L117)</f>
        <v>623000</v>
      </c>
      <c r="O117" s="2"/>
    </row>
    <row r="118" spans="1:15" ht="16.5">
      <c r="A118" s="42"/>
      <c r="B118" s="42"/>
      <c r="C118" s="62"/>
      <c r="D118" s="63"/>
      <c r="E118" s="63"/>
      <c r="F118" s="80" t="s">
        <v>112</v>
      </c>
      <c r="G118" s="81">
        <v>20</v>
      </c>
      <c r="H118" s="82">
        <v>108000</v>
      </c>
      <c r="I118" s="83">
        <v>70000</v>
      </c>
      <c r="J118" s="83"/>
      <c r="K118" s="83"/>
      <c r="L118" s="83">
        <f>'4.2 Fin.i projekteve kapita '!J87</f>
        <v>310000</v>
      </c>
      <c r="M118" s="83"/>
      <c r="N118" s="82">
        <f t="shared" si="45"/>
        <v>488000</v>
      </c>
      <c r="O118" s="2"/>
    </row>
    <row r="119" spans="1:15" ht="16.5">
      <c r="A119" s="42"/>
      <c r="B119" s="42"/>
      <c r="C119" s="62"/>
      <c r="D119" s="63"/>
      <c r="E119" s="63"/>
      <c r="F119" s="80" t="s">
        <v>1</v>
      </c>
      <c r="G119" s="81"/>
      <c r="H119" s="82"/>
      <c r="I119" s="83"/>
      <c r="J119" s="83"/>
      <c r="K119" s="83">
        <v>60000</v>
      </c>
      <c r="L119" s="83">
        <f>'4.2 Fin.i projekteve kapita '!K87</f>
        <v>75000</v>
      </c>
      <c r="M119" s="83"/>
      <c r="N119" s="82">
        <f t="shared" si="45"/>
        <v>135000</v>
      </c>
      <c r="O119" s="2"/>
    </row>
    <row r="120" spans="1:15" ht="16.5">
      <c r="A120" s="42"/>
      <c r="B120" s="42"/>
      <c r="C120" s="62"/>
      <c r="D120" s="63"/>
      <c r="E120" s="63"/>
      <c r="F120" s="80" t="s">
        <v>113</v>
      </c>
      <c r="G120" s="81"/>
      <c r="H120" s="82"/>
      <c r="I120" s="82"/>
      <c r="J120" s="82"/>
      <c r="K120" s="82"/>
      <c r="L120" s="83">
        <f>'4.2 Fin.i projekteve kapita '!L87</f>
        <v>1275000</v>
      </c>
      <c r="M120" s="83"/>
      <c r="N120" s="82">
        <f t="shared" si="45"/>
        <v>1275000</v>
      </c>
      <c r="O120" s="2"/>
    </row>
    <row r="121" spans="1:15" ht="16.5">
      <c r="A121" s="45" t="s">
        <v>153</v>
      </c>
      <c r="B121" s="45"/>
      <c r="C121" s="84">
        <v>47057</v>
      </c>
      <c r="D121" s="85"/>
      <c r="E121" s="492" t="s">
        <v>154</v>
      </c>
      <c r="F121" s="493"/>
      <c r="G121" s="86">
        <f t="shared" ref="G121:L121" si="46">SUM(G122:G124)</f>
        <v>0</v>
      </c>
      <c r="H121" s="87">
        <f t="shared" si="46"/>
        <v>0</v>
      </c>
      <c r="I121" s="87">
        <f t="shared" si="46"/>
        <v>0</v>
      </c>
      <c r="J121" s="87">
        <f t="shared" si="46"/>
        <v>0</v>
      </c>
      <c r="K121" s="87">
        <f t="shared" si="46"/>
        <v>0</v>
      </c>
      <c r="L121" s="87">
        <f t="shared" si="46"/>
        <v>0</v>
      </c>
      <c r="M121" s="87"/>
      <c r="N121" s="87">
        <f t="shared" si="45"/>
        <v>0</v>
      </c>
      <c r="O121" s="2"/>
    </row>
    <row r="122" spans="1:15" ht="16.5">
      <c r="A122" s="42"/>
      <c r="B122" s="42"/>
      <c r="C122" s="62"/>
      <c r="D122" s="63"/>
      <c r="E122" s="63"/>
      <c r="F122" s="80" t="s">
        <v>112</v>
      </c>
      <c r="G122" s="81"/>
      <c r="H122" s="82"/>
      <c r="I122" s="82"/>
      <c r="J122" s="82"/>
      <c r="K122" s="82"/>
      <c r="L122" s="83"/>
      <c r="M122" s="83"/>
      <c r="N122" s="82">
        <f t="shared" si="45"/>
        <v>0</v>
      </c>
      <c r="O122" s="2"/>
    </row>
    <row r="123" spans="1:15" ht="16.5">
      <c r="A123" s="42"/>
      <c r="B123" s="42"/>
      <c r="C123" s="62"/>
      <c r="D123" s="63"/>
      <c r="E123" s="63"/>
      <c r="F123" s="80" t="s">
        <v>1</v>
      </c>
      <c r="G123" s="81"/>
      <c r="H123" s="82"/>
      <c r="I123" s="82"/>
      <c r="J123" s="82"/>
      <c r="K123" s="82"/>
      <c r="L123" s="83"/>
      <c r="M123" s="83"/>
      <c r="N123" s="82">
        <f t="shared" si="45"/>
        <v>0</v>
      </c>
      <c r="O123" s="2"/>
    </row>
    <row r="124" spans="1:15" ht="16.5">
      <c r="A124" s="42"/>
      <c r="B124" s="42"/>
      <c r="C124" s="62"/>
      <c r="D124" s="63"/>
      <c r="E124" s="63"/>
      <c r="F124" s="80" t="s">
        <v>113</v>
      </c>
      <c r="G124" s="81"/>
      <c r="H124" s="82"/>
      <c r="I124" s="82"/>
      <c r="J124" s="82"/>
      <c r="K124" s="82"/>
      <c r="L124" s="83"/>
      <c r="M124" s="83"/>
      <c r="N124" s="82">
        <f t="shared" si="45"/>
        <v>0</v>
      </c>
      <c r="O124" s="2"/>
    </row>
    <row r="125" spans="1:15" ht="16.5">
      <c r="A125" s="45" t="s">
        <v>155</v>
      </c>
      <c r="B125" s="45"/>
      <c r="C125" s="84">
        <v>47097</v>
      </c>
      <c r="D125" s="85"/>
      <c r="E125" s="492" t="s">
        <v>156</v>
      </c>
      <c r="F125" s="493"/>
      <c r="G125" s="86">
        <f t="shared" ref="G125:L125" si="47">SUM(G126:G128)</f>
        <v>0</v>
      </c>
      <c r="H125" s="87">
        <f t="shared" si="47"/>
        <v>0</v>
      </c>
      <c r="I125" s="87">
        <f t="shared" si="47"/>
        <v>0</v>
      </c>
      <c r="J125" s="87">
        <f t="shared" si="47"/>
        <v>0</v>
      </c>
      <c r="K125" s="87">
        <f t="shared" si="47"/>
        <v>0</v>
      </c>
      <c r="L125" s="87">
        <f t="shared" si="47"/>
        <v>0</v>
      </c>
      <c r="M125" s="87"/>
      <c r="N125" s="87">
        <f t="shared" si="45"/>
        <v>0</v>
      </c>
      <c r="O125" s="68">
        <f>I129</f>
        <v>6000</v>
      </c>
    </row>
    <row r="126" spans="1:15" ht="16.5">
      <c r="A126" s="42"/>
      <c r="B126" s="42"/>
      <c r="C126" s="62"/>
      <c r="D126" s="63"/>
      <c r="E126" s="63"/>
      <c r="F126" s="80" t="s">
        <v>112</v>
      </c>
      <c r="G126" s="81"/>
      <c r="H126" s="82"/>
      <c r="I126" s="82"/>
      <c r="J126" s="82"/>
      <c r="K126" s="82"/>
      <c r="L126" s="83"/>
      <c r="M126" s="83"/>
      <c r="N126" s="82">
        <f t="shared" si="45"/>
        <v>0</v>
      </c>
      <c r="O126" s="2"/>
    </row>
    <row r="127" spans="1:15" ht="16.5">
      <c r="A127" s="42"/>
      <c r="B127" s="42"/>
      <c r="C127" s="62"/>
      <c r="D127" s="63"/>
      <c r="E127" s="63"/>
      <c r="F127" s="80" t="s">
        <v>1</v>
      </c>
      <c r="G127" s="81"/>
      <c r="H127" s="82"/>
      <c r="I127" s="82"/>
      <c r="J127" s="82"/>
      <c r="K127" s="82"/>
      <c r="L127" s="83"/>
      <c r="M127" s="83"/>
      <c r="N127" s="82">
        <f t="shared" si="45"/>
        <v>0</v>
      </c>
      <c r="O127" s="2"/>
    </row>
    <row r="128" spans="1:15" ht="16.5">
      <c r="A128" s="42"/>
      <c r="B128" s="42"/>
      <c r="C128" s="62"/>
      <c r="D128" s="63"/>
      <c r="E128" s="63"/>
      <c r="F128" s="80" t="s">
        <v>113</v>
      </c>
      <c r="G128" s="81"/>
      <c r="H128" s="82"/>
      <c r="I128" s="82"/>
      <c r="J128" s="82"/>
      <c r="K128" s="82"/>
      <c r="L128" s="83"/>
      <c r="M128" s="83"/>
      <c r="N128" s="82">
        <f t="shared" si="45"/>
        <v>0</v>
      </c>
      <c r="O128" s="2"/>
    </row>
    <row r="129" spans="1:15" ht="16.5">
      <c r="A129" s="46" t="s">
        <v>157</v>
      </c>
      <c r="B129" s="46"/>
      <c r="C129" s="90" t="s">
        <v>10</v>
      </c>
      <c r="D129" s="489" t="s">
        <v>11</v>
      </c>
      <c r="E129" s="490"/>
      <c r="F129" s="491"/>
      <c r="G129" s="78">
        <f t="shared" ref="G129:N132" si="48">G133+G137+G141</f>
        <v>6</v>
      </c>
      <c r="H129" s="79">
        <f t="shared" si="48"/>
        <v>39000</v>
      </c>
      <c r="I129" s="79">
        <f t="shared" si="48"/>
        <v>6000</v>
      </c>
      <c r="J129" s="79">
        <f t="shared" si="48"/>
        <v>0</v>
      </c>
      <c r="K129" s="79">
        <f t="shared" si="48"/>
        <v>0</v>
      </c>
      <c r="L129" s="79">
        <f t="shared" si="48"/>
        <v>599000</v>
      </c>
      <c r="M129" s="79"/>
      <c r="N129" s="79">
        <f t="shared" si="48"/>
        <v>644000</v>
      </c>
      <c r="O129" s="2"/>
    </row>
    <row r="130" spans="1:15" ht="16.5">
      <c r="A130" s="42"/>
      <c r="B130" s="42"/>
      <c r="C130" s="62"/>
      <c r="D130" s="63"/>
      <c r="E130" s="63"/>
      <c r="F130" s="80" t="s">
        <v>112</v>
      </c>
      <c r="G130" s="81">
        <f>G134+G138+G142</f>
        <v>6</v>
      </c>
      <c r="H130" s="82">
        <f t="shared" si="48"/>
        <v>39000</v>
      </c>
      <c r="I130" s="82">
        <f t="shared" si="48"/>
        <v>6000</v>
      </c>
      <c r="J130" s="82">
        <f t="shared" si="48"/>
        <v>0</v>
      </c>
      <c r="K130" s="82">
        <f t="shared" si="48"/>
        <v>0</v>
      </c>
      <c r="L130" s="83">
        <f t="shared" si="48"/>
        <v>599000</v>
      </c>
      <c r="M130" s="83"/>
      <c r="N130" s="82">
        <f t="shared" si="48"/>
        <v>644000</v>
      </c>
      <c r="O130" s="2"/>
    </row>
    <row r="131" spans="1:15" ht="16.5">
      <c r="A131" s="42"/>
      <c r="B131" s="42"/>
      <c r="C131" s="62"/>
      <c r="D131" s="63"/>
      <c r="E131" s="63"/>
      <c r="F131" s="80" t="s">
        <v>1</v>
      </c>
      <c r="G131" s="81"/>
      <c r="H131" s="82">
        <f t="shared" si="48"/>
        <v>0</v>
      </c>
      <c r="I131" s="82">
        <f t="shared" si="48"/>
        <v>0</v>
      </c>
      <c r="J131" s="82">
        <f t="shared" si="48"/>
        <v>0</v>
      </c>
      <c r="K131" s="82">
        <f t="shared" si="48"/>
        <v>0</v>
      </c>
      <c r="L131" s="83">
        <f t="shared" si="48"/>
        <v>0</v>
      </c>
      <c r="M131" s="83"/>
      <c r="N131" s="82">
        <f t="shared" si="48"/>
        <v>0</v>
      </c>
      <c r="O131" s="2"/>
    </row>
    <row r="132" spans="1:15" ht="16.5">
      <c r="A132" s="42"/>
      <c r="B132" s="42"/>
      <c r="C132" s="62"/>
      <c r="D132" s="63"/>
      <c r="E132" s="63"/>
      <c r="F132" s="80" t="s">
        <v>113</v>
      </c>
      <c r="G132" s="81"/>
      <c r="H132" s="82">
        <f t="shared" si="48"/>
        <v>0</v>
      </c>
      <c r="I132" s="82">
        <f t="shared" si="48"/>
        <v>0</v>
      </c>
      <c r="J132" s="82">
        <f t="shared" si="48"/>
        <v>0</v>
      </c>
      <c r="K132" s="82">
        <f t="shared" si="48"/>
        <v>0</v>
      </c>
      <c r="L132" s="83">
        <f t="shared" si="48"/>
        <v>5121000</v>
      </c>
      <c r="M132" s="83"/>
      <c r="N132" s="82">
        <f t="shared" si="48"/>
        <v>5121000</v>
      </c>
      <c r="O132" s="2"/>
    </row>
    <row r="133" spans="1:15" ht="16.5">
      <c r="A133" s="45" t="s">
        <v>158</v>
      </c>
      <c r="B133" s="45"/>
      <c r="C133" s="84">
        <v>48017</v>
      </c>
      <c r="D133" s="85"/>
      <c r="E133" s="492" t="s">
        <v>12</v>
      </c>
      <c r="F133" s="493"/>
      <c r="G133" s="86">
        <f t="shared" ref="G133:K133" si="49">SUM(G134:G136)</f>
        <v>6</v>
      </c>
      <c r="H133" s="87">
        <f t="shared" si="49"/>
        <v>39000</v>
      </c>
      <c r="I133" s="87">
        <f t="shared" si="49"/>
        <v>6000</v>
      </c>
      <c r="J133" s="87">
        <f t="shared" si="49"/>
        <v>0</v>
      </c>
      <c r="K133" s="87">
        <f t="shared" si="49"/>
        <v>0</v>
      </c>
      <c r="L133" s="87">
        <f>SUM(L134:L135)</f>
        <v>599000</v>
      </c>
      <c r="M133" s="87"/>
      <c r="N133" s="87">
        <f t="shared" ref="N133:N144" si="50">SUM(H133:L133)</f>
        <v>644000</v>
      </c>
      <c r="O133" s="2"/>
    </row>
    <row r="134" spans="1:15" ht="16.5">
      <c r="A134" s="42"/>
      <c r="B134" s="42"/>
      <c r="C134" s="62"/>
      <c r="D134" s="63"/>
      <c r="E134" s="63"/>
      <c r="F134" s="80" t="s">
        <v>112</v>
      </c>
      <c r="G134" s="81">
        <v>6</v>
      </c>
      <c r="H134" s="82">
        <v>39000</v>
      </c>
      <c r="I134" s="82">
        <v>6000</v>
      </c>
      <c r="J134" s="82"/>
      <c r="K134" s="82"/>
      <c r="L134" s="83">
        <f>'4.2 Fin.i projekteve kapita '!J122</f>
        <v>599000</v>
      </c>
      <c r="M134" s="83"/>
      <c r="N134" s="82">
        <f t="shared" si="50"/>
        <v>644000</v>
      </c>
      <c r="O134" s="2"/>
    </row>
    <row r="135" spans="1:15" ht="16.5">
      <c r="A135" s="42"/>
      <c r="B135" s="42"/>
      <c r="C135" s="62"/>
      <c r="D135" s="63"/>
      <c r="E135" s="63"/>
      <c r="F135" s="80" t="s">
        <v>1</v>
      </c>
      <c r="G135" s="81"/>
      <c r="H135" s="82"/>
      <c r="I135" s="82"/>
      <c r="J135" s="82"/>
      <c r="K135" s="82"/>
      <c r="L135" s="83">
        <f>'4.2 Fin.i projekteve kapita '!K122</f>
        <v>0</v>
      </c>
      <c r="M135" s="83"/>
      <c r="N135" s="82">
        <f t="shared" si="50"/>
        <v>0</v>
      </c>
      <c r="O135" s="2"/>
    </row>
    <row r="136" spans="1:15" ht="16.5">
      <c r="A136" s="42"/>
      <c r="B136" s="42"/>
      <c r="C136" s="62"/>
      <c r="D136" s="63"/>
      <c r="E136" s="63"/>
      <c r="F136" s="80" t="s">
        <v>113</v>
      </c>
      <c r="G136" s="81"/>
      <c r="H136" s="82"/>
      <c r="I136" s="82"/>
      <c r="J136" s="82"/>
      <c r="K136" s="82"/>
      <c r="L136" s="83">
        <f>'4.2 Fin.i projekteve kapita '!L122</f>
        <v>5121000</v>
      </c>
      <c r="M136" s="83"/>
      <c r="N136" s="82">
        <f t="shared" si="50"/>
        <v>5121000</v>
      </c>
      <c r="O136" s="2"/>
    </row>
    <row r="137" spans="1:15" ht="16.5">
      <c r="A137" s="45" t="s">
        <v>159</v>
      </c>
      <c r="B137" s="45"/>
      <c r="C137" s="84">
        <v>48057</v>
      </c>
      <c r="D137" s="85"/>
      <c r="E137" s="492" t="s">
        <v>160</v>
      </c>
      <c r="F137" s="493"/>
      <c r="G137" s="86">
        <f t="shared" ref="G137:L137" si="51">SUM(G138:G140)</f>
        <v>0</v>
      </c>
      <c r="H137" s="87">
        <f t="shared" si="51"/>
        <v>0</v>
      </c>
      <c r="I137" s="87">
        <f t="shared" si="51"/>
        <v>0</v>
      </c>
      <c r="J137" s="87">
        <f t="shared" si="51"/>
        <v>0</v>
      </c>
      <c r="K137" s="87">
        <f t="shared" si="51"/>
        <v>0</v>
      </c>
      <c r="L137" s="87">
        <f t="shared" si="51"/>
        <v>0</v>
      </c>
      <c r="M137" s="87"/>
      <c r="N137" s="87">
        <f t="shared" si="50"/>
        <v>0</v>
      </c>
      <c r="O137" s="2"/>
    </row>
    <row r="138" spans="1:15" ht="16.5">
      <c r="A138" s="42"/>
      <c r="B138" s="42"/>
      <c r="C138" s="62"/>
      <c r="D138" s="63"/>
      <c r="E138" s="63"/>
      <c r="F138" s="80" t="s">
        <v>112</v>
      </c>
      <c r="G138" s="81"/>
      <c r="H138" s="82"/>
      <c r="I138" s="82"/>
      <c r="J138" s="82"/>
      <c r="K138" s="82"/>
      <c r="L138" s="83"/>
      <c r="M138" s="83"/>
      <c r="N138" s="82">
        <f t="shared" si="50"/>
        <v>0</v>
      </c>
      <c r="O138" s="2"/>
    </row>
    <row r="139" spans="1:15" ht="16.5">
      <c r="A139" s="42"/>
      <c r="B139" s="42"/>
      <c r="C139" s="62"/>
      <c r="D139" s="63"/>
      <c r="E139" s="63"/>
      <c r="F139" s="80" t="s">
        <v>1</v>
      </c>
      <c r="G139" s="81"/>
      <c r="H139" s="82"/>
      <c r="I139" s="82"/>
      <c r="J139" s="82"/>
      <c r="K139" s="82"/>
      <c r="L139" s="83"/>
      <c r="M139" s="83"/>
      <c r="N139" s="82">
        <f t="shared" si="50"/>
        <v>0</v>
      </c>
      <c r="O139" s="2"/>
    </row>
    <row r="140" spans="1:15" ht="16.5">
      <c r="A140" s="42"/>
      <c r="B140" s="42"/>
      <c r="C140" s="62"/>
      <c r="D140" s="63"/>
      <c r="E140" s="63"/>
      <c r="F140" s="80" t="s">
        <v>113</v>
      </c>
      <c r="G140" s="81"/>
      <c r="H140" s="82"/>
      <c r="I140" s="82"/>
      <c r="J140" s="82"/>
      <c r="K140" s="82"/>
      <c r="L140" s="83"/>
      <c r="M140" s="83"/>
      <c r="N140" s="82">
        <f t="shared" si="50"/>
        <v>0</v>
      </c>
      <c r="O140" s="2"/>
    </row>
    <row r="141" spans="1:15" ht="16.5">
      <c r="A141" s="45" t="s">
        <v>161</v>
      </c>
      <c r="B141" s="45"/>
      <c r="C141" s="84">
        <v>48097</v>
      </c>
      <c r="D141" s="85"/>
      <c r="E141" s="492" t="s">
        <v>162</v>
      </c>
      <c r="F141" s="493"/>
      <c r="G141" s="86">
        <f t="shared" ref="G141:L141" si="52">SUM(G142:G144)</f>
        <v>0</v>
      </c>
      <c r="H141" s="87">
        <f t="shared" si="52"/>
        <v>0</v>
      </c>
      <c r="I141" s="87">
        <f t="shared" si="52"/>
        <v>0</v>
      </c>
      <c r="J141" s="87">
        <f t="shared" si="52"/>
        <v>0</v>
      </c>
      <c r="K141" s="87">
        <f t="shared" si="52"/>
        <v>0</v>
      </c>
      <c r="L141" s="87">
        <f t="shared" si="52"/>
        <v>0</v>
      </c>
      <c r="M141" s="87"/>
      <c r="N141" s="87">
        <f t="shared" si="50"/>
        <v>0</v>
      </c>
      <c r="O141" s="68">
        <f>I145</f>
        <v>7000</v>
      </c>
    </row>
    <row r="142" spans="1:15" ht="16.5">
      <c r="A142" s="42"/>
      <c r="B142" s="42"/>
      <c r="C142" s="62"/>
      <c r="D142" s="63"/>
      <c r="E142" s="63"/>
      <c r="F142" s="80" t="s">
        <v>112</v>
      </c>
      <c r="G142" s="81"/>
      <c r="H142" s="82"/>
      <c r="I142" s="82"/>
      <c r="J142" s="82"/>
      <c r="K142" s="82"/>
      <c r="L142" s="83"/>
      <c r="M142" s="83"/>
      <c r="N142" s="82">
        <f t="shared" si="50"/>
        <v>0</v>
      </c>
      <c r="O142" s="2"/>
    </row>
    <row r="143" spans="1:15" ht="16.5">
      <c r="A143" s="42"/>
      <c r="B143" s="42"/>
      <c r="C143" s="62"/>
      <c r="D143" s="63"/>
      <c r="E143" s="63"/>
      <c r="F143" s="80" t="s">
        <v>1</v>
      </c>
      <c r="G143" s="81"/>
      <c r="H143" s="82"/>
      <c r="I143" s="82"/>
      <c r="J143" s="82"/>
      <c r="K143" s="82"/>
      <c r="L143" s="83"/>
      <c r="M143" s="83"/>
      <c r="N143" s="82">
        <f t="shared" si="50"/>
        <v>0</v>
      </c>
      <c r="O143" s="2"/>
    </row>
    <row r="144" spans="1:15" ht="16.5">
      <c r="A144" s="42"/>
      <c r="B144" s="42"/>
      <c r="C144" s="62"/>
      <c r="D144" s="63"/>
      <c r="E144" s="63"/>
      <c r="F144" s="80" t="s">
        <v>113</v>
      </c>
      <c r="G144" s="81"/>
      <c r="H144" s="82"/>
      <c r="I144" s="82"/>
      <c r="J144" s="82"/>
      <c r="K144" s="82"/>
      <c r="L144" s="83"/>
      <c r="M144" s="83"/>
      <c r="N144" s="82">
        <f t="shared" si="50"/>
        <v>0</v>
      </c>
      <c r="O144" s="2"/>
    </row>
    <row r="145" spans="1:15" ht="16.5">
      <c r="A145" s="44">
        <v>1.1100000000000001</v>
      </c>
      <c r="B145" s="44"/>
      <c r="C145" s="77">
        <v>650</v>
      </c>
      <c r="D145" s="489" t="s">
        <v>163</v>
      </c>
      <c r="E145" s="490"/>
      <c r="F145" s="491"/>
      <c r="G145" s="78">
        <f t="shared" ref="G145:N148" si="53">G149+G153+G157</f>
        <v>10</v>
      </c>
      <c r="H145" s="79">
        <f t="shared" si="53"/>
        <v>63000</v>
      </c>
      <c r="I145" s="79">
        <f t="shared" si="53"/>
        <v>7000</v>
      </c>
      <c r="J145" s="79">
        <f t="shared" si="53"/>
        <v>0</v>
      </c>
      <c r="K145" s="79">
        <f t="shared" si="53"/>
        <v>0</v>
      </c>
      <c r="L145" s="79">
        <f t="shared" si="53"/>
        <v>0</v>
      </c>
      <c r="M145" s="79"/>
      <c r="N145" s="79">
        <f t="shared" si="53"/>
        <v>70000</v>
      </c>
      <c r="O145" s="2"/>
    </row>
    <row r="146" spans="1:15" ht="16.5">
      <c r="A146" s="42"/>
      <c r="B146" s="42"/>
      <c r="C146" s="62"/>
      <c r="D146" s="63"/>
      <c r="E146" s="63"/>
      <c r="F146" s="80" t="s">
        <v>112</v>
      </c>
      <c r="G146" s="81">
        <f>G150+G154+G158</f>
        <v>10</v>
      </c>
      <c r="H146" s="82">
        <f t="shared" si="53"/>
        <v>63000</v>
      </c>
      <c r="I146" s="82">
        <f t="shared" si="53"/>
        <v>7000</v>
      </c>
      <c r="J146" s="82">
        <f t="shared" si="53"/>
        <v>0</v>
      </c>
      <c r="K146" s="82">
        <f t="shared" si="53"/>
        <v>0</v>
      </c>
      <c r="L146" s="83">
        <f t="shared" si="53"/>
        <v>0</v>
      </c>
      <c r="M146" s="83"/>
      <c r="N146" s="82">
        <f t="shared" si="53"/>
        <v>70000</v>
      </c>
      <c r="O146" s="2"/>
    </row>
    <row r="147" spans="1:15" ht="16.5">
      <c r="A147" s="42"/>
      <c r="B147" s="42"/>
      <c r="C147" s="62"/>
      <c r="D147" s="63"/>
      <c r="E147" s="63"/>
      <c r="F147" s="80" t="s">
        <v>1</v>
      </c>
      <c r="G147" s="81"/>
      <c r="H147" s="82">
        <f t="shared" si="53"/>
        <v>0</v>
      </c>
      <c r="I147" s="82">
        <f t="shared" si="53"/>
        <v>0</v>
      </c>
      <c r="J147" s="82">
        <f t="shared" si="53"/>
        <v>0</v>
      </c>
      <c r="K147" s="82">
        <f t="shared" si="53"/>
        <v>0</v>
      </c>
      <c r="L147" s="83">
        <f t="shared" si="53"/>
        <v>0</v>
      </c>
      <c r="M147" s="83"/>
      <c r="N147" s="82">
        <f t="shared" si="53"/>
        <v>0</v>
      </c>
      <c r="O147" s="2"/>
    </row>
    <row r="148" spans="1:15" ht="16.5">
      <c r="A148" s="42"/>
      <c r="B148" s="42"/>
      <c r="C148" s="62"/>
      <c r="D148" s="63"/>
      <c r="E148" s="63"/>
      <c r="F148" s="80" t="s">
        <v>113</v>
      </c>
      <c r="G148" s="81"/>
      <c r="H148" s="82">
        <f t="shared" si="53"/>
        <v>0</v>
      </c>
      <c r="I148" s="82">
        <f t="shared" si="53"/>
        <v>0</v>
      </c>
      <c r="J148" s="82">
        <f t="shared" si="53"/>
        <v>0</v>
      </c>
      <c r="K148" s="82">
        <f t="shared" si="53"/>
        <v>0</v>
      </c>
      <c r="L148" s="83">
        <f t="shared" si="53"/>
        <v>0</v>
      </c>
      <c r="M148" s="83"/>
      <c r="N148" s="82">
        <f t="shared" si="53"/>
        <v>0</v>
      </c>
      <c r="O148" s="2"/>
    </row>
    <row r="149" spans="1:15" ht="16.5">
      <c r="A149" s="45" t="s">
        <v>164</v>
      </c>
      <c r="B149" s="45"/>
      <c r="C149" s="84">
        <v>65085</v>
      </c>
      <c r="D149" s="85"/>
      <c r="E149" s="492" t="s">
        <v>165</v>
      </c>
      <c r="F149" s="493"/>
      <c r="G149" s="86">
        <f t="shared" ref="G149:L149" si="54">SUM(G150:G152)</f>
        <v>10</v>
      </c>
      <c r="H149" s="87">
        <f t="shared" si="54"/>
        <v>63000</v>
      </c>
      <c r="I149" s="87">
        <f t="shared" si="54"/>
        <v>7000</v>
      </c>
      <c r="J149" s="87">
        <f t="shared" si="54"/>
        <v>0</v>
      </c>
      <c r="K149" s="87">
        <f t="shared" si="54"/>
        <v>0</v>
      </c>
      <c r="L149" s="87">
        <f t="shared" si="54"/>
        <v>0</v>
      </c>
      <c r="M149" s="87"/>
      <c r="N149" s="87">
        <f t="shared" ref="N149:N160" si="55">SUM(H149:L149)</f>
        <v>70000</v>
      </c>
      <c r="O149" s="2"/>
    </row>
    <row r="150" spans="1:15" ht="16.5">
      <c r="A150" s="42"/>
      <c r="B150" s="42"/>
      <c r="C150" s="62"/>
      <c r="D150" s="63"/>
      <c r="E150" s="63"/>
      <c r="F150" s="80" t="s">
        <v>112</v>
      </c>
      <c r="G150" s="81">
        <v>10</v>
      </c>
      <c r="H150" s="82">
        <v>63000</v>
      </c>
      <c r="I150" s="82">
        <v>7000</v>
      </c>
      <c r="J150" s="82"/>
      <c r="K150" s="82"/>
      <c r="L150" s="83">
        <v>0</v>
      </c>
      <c r="M150" s="83"/>
      <c r="N150" s="82">
        <f t="shared" si="55"/>
        <v>70000</v>
      </c>
      <c r="O150" s="2"/>
    </row>
    <row r="151" spans="1:15" ht="16.5">
      <c r="A151" s="42"/>
      <c r="B151" s="42"/>
      <c r="C151" s="62"/>
      <c r="D151" s="63"/>
      <c r="E151" s="63"/>
      <c r="F151" s="80" t="s">
        <v>1</v>
      </c>
      <c r="G151" s="81"/>
      <c r="H151" s="82"/>
      <c r="I151" s="82"/>
      <c r="J151" s="82"/>
      <c r="K151" s="82"/>
      <c r="L151" s="83">
        <v>0</v>
      </c>
      <c r="M151" s="83"/>
      <c r="N151" s="82">
        <f t="shared" si="55"/>
        <v>0</v>
      </c>
      <c r="O151" s="2"/>
    </row>
    <row r="152" spans="1:15" ht="16.5">
      <c r="A152" s="42"/>
      <c r="B152" s="42"/>
      <c r="C152" s="62"/>
      <c r="D152" s="63"/>
      <c r="E152" s="63"/>
      <c r="F152" s="80" t="s">
        <v>113</v>
      </c>
      <c r="G152" s="81"/>
      <c r="H152" s="82"/>
      <c r="I152" s="82"/>
      <c r="J152" s="82"/>
      <c r="K152" s="82"/>
      <c r="L152" s="83">
        <v>0</v>
      </c>
      <c r="M152" s="83"/>
      <c r="N152" s="82">
        <f t="shared" si="55"/>
        <v>0</v>
      </c>
      <c r="O152" s="2"/>
    </row>
    <row r="153" spans="1:15" ht="16.5">
      <c r="A153" s="45" t="s">
        <v>166</v>
      </c>
      <c r="B153" s="45"/>
      <c r="C153" s="84">
        <v>65285</v>
      </c>
      <c r="D153" s="85"/>
      <c r="E153" s="492" t="s">
        <v>167</v>
      </c>
      <c r="F153" s="493"/>
      <c r="G153" s="86">
        <f t="shared" ref="G153:L153" si="56">SUM(G154:G156)</f>
        <v>0</v>
      </c>
      <c r="H153" s="87">
        <f t="shared" si="56"/>
        <v>0</v>
      </c>
      <c r="I153" s="87">
        <f t="shared" si="56"/>
        <v>0</v>
      </c>
      <c r="J153" s="87">
        <f t="shared" si="56"/>
        <v>0</v>
      </c>
      <c r="K153" s="87">
        <f t="shared" si="56"/>
        <v>0</v>
      </c>
      <c r="L153" s="87">
        <f t="shared" si="56"/>
        <v>0</v>
      </c>
      <c r="M153" s="87"/>
      <c r="N153" s="87">
        <f t="shared" si="55"/>
        <v>0</v>
      </c>
      <c r="O153" s="2"/>
    </row>
    <row r="154" spans="1:15" ht="16.5">
      <c r="A154" s="42"/>
      <c r="B154" s="42"/>
      <c r="C154" s="62"/>
      <c r="D154" s="63"/>
      <c r="E154" s="63"/>
      <c r="F154" s="80" t="s">
        <v>112</v>
      </c>
      <c r="G154" s="81"/>
      <c r="H154" s="82"/>
      <c r="I154" s="82"/>
      <c r="J154" s="82"/>
      <c r="K154" s="82"/>
      <c r="L154" s="83"/>
      <c r="M154" s="83"/>
      <c r="N154" s="82">
        <f t="shared" si="55"/>
        <v>0</v>
      </c>
      <c r="O154" s="2"/>
    </row>
    <row r="155" spans="1:15" ht="16.5">
      <c r="A155" s="42"/>
      <c r="B155" s="42"/>
      <c r="C155" s="62"/>
      <c r="D155" s="63"/>
      <c r="E155" s="63"/>
      <c r="F155" s="80" t="s">
        <v>1</v>
      </c>
      <c r="G155" s="81"/>
      <c r="H155" s="82"/>
      <c r="I155" s="82"/>
      <c r="J155" s="82"/>
      <c r="K155" s="82"/>
      <c r="L155" s="83"/>
      <c r="M155" s="83"/>
      <c r="N155" s="82">
        <f t="shared" si="55"/>
        <v>0</v>
      </c>
      <c r="O155" s="2"/>
    </row>
    <row r="156" spans="1:15" ht="16.5">
      <c r="A156" s="42"/>
      <c r="B156" s="42"/>
      <c r="C156" s="62"/>
      <c r="D156" s="63"/>
      <c r="E156" s="63"/>
      <c r="F156" s="80" t="s">
        <v>113</v>
      </c>
      <c r="G156" s="81"/>
      <c r="H156" s="82"/>
      <c r="I156" s="82"/>
      <c r="J156" s="82"/>
      <c r="K156" s="82"/>
      <c r="L156" s="83"/>
      <c r="M156" s="83"/>
      <c r="N156" s="82">
        <f t="shared" si="55"/>
        <v>0</v>
      </c>
      <c r="O156" s="2"/>
    </row>
    <row r="157" spans="1:15" ht="16.5">
      <c r="A157" s="45" t="s">
        <v>168</v>
      </c>
      <c r="B157" s="45"/>
      <c r="C157" s="84">
        <v>65485</v>
      </c>
      <c r="D157" s="85"/>
      <c r="E157" s="492" t="s">
        <v>122</v>
      </c>
      <c r="F157" s="493"/>
      <c r="G157" s="86">
        <f t="shared" ref="G157:L157" si="57">SUM(G158:G160)</f>
        <v>0</v>
      </c>
      <c r="H157" s="87">
        <f t="shared" si="57"/>
        <v>0</v>
      </c>
      <c r="I157" s="87">
        <f t="shared" si="57"/>
        <v>0</v>
      </c>
      <c r="J157" s="87">
        <f t="shared" si="57"/>
        <v>0</v>
      </c>
      <c r="K157" s="87">
        <f t="shared" si="57"/>
        <v>0</v>
      </c>
      <c r="L157" s="87">
        <f t="shared" si="57"/>
        <v>0</v>
      </c>
      <c r="M157" s="87"/>
      <c r="N157" s="87">
        <f t="shared" si="55"/>
        <v>0</v>
      </c>
      <c r="O157" s="68">
        <f>I161</f>
        <v>7000</v>
      </c>
    </row>
    <row r="158" spans="1:15" ht="16.5">
      <c r="A158" s="42"/>
      <c r="B158" s="42"/>
      <c r="C158" s="62"/>
      <c r="D158" s="63"/>
      <c r="E158" s="63"/>
      <c r="F158" s="80" t="s">
        <v>112</v>
      </c>
      <c r="G158" s="81"/>
      <c r="H158" s="82"/>
      <c r="I158" s="82"/>
      <c r="J158" s="82"/>
      <c r="K158" s="82"/>
      <c r="L158" s="83"/>
      <c r="M158" s="83"/>
      <c r="N158" s="82">
        <f t="shared" si="55"/>
        <v>0</v>
      </c>
      <c r="O158" s="2"/>
    </row>
    <row r="159" spans="1:15" ht="16.5">
      <c r="A159" s="42"/>
      <c r="B159" s="42"/>
      <c r="C159" s="62"/>
      <c r="D159" s="63"/>
      <c r="E159" s="63"/>
      <c r="F159" s="80" t="s">
        <v>1</v>
      </c>
      <c r="G159" s="81"/>
      <c r="H159" s="82"/>
      <c r="I159" s="82"/>
      <c r="J159" s="82"/>
      <c r="K159" s="82"/>
      <c r="L159" s="83"/>
      <c r="M159" s="83"/>
      <c r="N159" s="82">
        <f t="shared" si="55"/>
        <v>0</v>
      </c>
      <c r="O159" s="2"/>
    </row>
    <row r="160" spans="1:15" ht="16.5">
      <c r="A160" s="42"/>
      <c r="B160" s="42"/>
      <c r="C160" s="62"/>
      <c r="D160" s="63"/>
      <c r="E160" s="63"/>
      <c r="F160" s="80" t="s">
        <v>113</v>
      </c>
      <c r="G160" s="81"/>
      <c r="H160" s="82"/>
      <c r="I160" s="82"/>
      <c r="J160" s="82"/>
      <c r="K160" s="82"/>
      <c r="L160" s="83"/>
      <c r="M160" s="83"/>
      <c r="N160" s="82">
        <f t="shared" si="55"/>
        <v>0</v>
      </c>
      <c r="O160" s="2"/>
    </row>
    <row r="161" spans="1:15" ht="16.5">
      <c r="A161" s="44">
        <v>1.1399999999999999</v>
      </c>
      <c r="B161" s="44"/>
      <c r="C161" s="77">
        <v>660</v>
      </c>
      <c r="D161" s="489" t="s">
        <v>169</v>
      </c>
      <c r="E161" s="490"/>
      <c r="F161" s="491"/>
      <c r="G161" s="78">
        <f t="shared" ref="G161:N164" si="58">G165+G169</f>
        <v>5</v>
      </c>
      <c r="H161" s="79">
        <f t="shared" si="58"/>
        <v>38000</v>
      </c>
      <c r="I161" s="79">
        <f t="shared" si="58"/>
        <v>7000</v>
      </c>
      <c r="J161" s="79">
        <f t="shared" si="58"/>
        <v>0</v>
      </c>
      <c r="K161" s="79">
        <f t="shared" si="58"/>
        <v>0</v>
      </c>
      <c r="L161" s="79">
        <f t="shared" si="58"/>
        <v>305000</v>
      </c>
      <c r="M161" s="79"/>
      <c r="N161" s="79">
        <f t="shared" si="58"/>
        <v>350000</v>
      </c>
      <c r="O161" s="2"/>
    </row>
    <row r="162" spans="1:15" ht="16.5">
      <c r="A162" s="42"/>
      <c r="B162" s="42"/>
      <c r="C162" s="62"/>
      <c r="D162" s="63"/>
      <c r="E162" s="63"/>
      <c r="F162" s="80" t="s">
        <v>112</v>
      </c>
      <c r="G162" s="81">
        <f>G166+G170</f>
        <v>5</v>
      </c>
      <c r="H162" s="82">
        <f t="shared" si="58"/>
        <v>38000</v>
      </c>
      <c r="I162" s="82">
        <f t="shared" si="58"/>
        <v>7000</v>
      </c>
      <c r="J162" s="82">
        <f t="shared" si="58"/>
        <v>0</v>
      </c>
      <c r="K162" s="82">
        <f t="shared" si="58"/>
        <v>0</v>
      </c>
      <c r="L162" s="83">
        <f>L166</f>
        <v>305000</v>
      </c>
      <c r="M162" s="83"/>
      <c r="N162" s="82">
        <f t="shared" si="58"/>
        <v>350000</v>
      </c>
      <c r="O162" s="2"/>
    </row>
    <row r="163" spans="1:15" ht="16.5">
      <c r="A163" s="42"/>
      <c r="B163" s="42"/>
      <c r="C163" s="62"/>
      <c r="D163" s="63"/>
      <c r="E163" s="63"/>
      <c r="F163" s="80" t="s">
        <v>1</v>
      </c>
      <c r="G163" s="81"/>
      <c r="H163" s="82">
        <f t="shared" si="58"/>
        <v>0</v>
      </c>
      <c r="I163" s="82">
        <f t="shared" si="58"/>
        <v>0</v>
      </c>
      <c r="J163" s="82">
        <f t="shared" si="58"/>
        <v>0</v>
      </c>
      <c r="K163" s="82">
        <f t="shared" si="58"/>
        <v>0</v>
      </c>
      <c r="L163" s="83">
        <f t="shared" si="58"/>
        <v>0</v>
      </c>
      <c r="M163" s="83"/>
      <c r="N163" s="82">
        <f t="shared" si="58"/>
        <v>0</v>
      </c>
      <c r="O163" s="2"/>
    </row>
    <row r="164" spans="1:15" ht="16.5">
      <c r="A164" s="42"/>
      <c r="B164" s="42"/>
      <c r="C164" s="62"/>
      <c r="D164" s="63"/>
      <c r="E164" s="63"/>
      <c r="F164" s="80" t="s">
        <v>113</v>
      </c>
      <c r="G164" s="81"/>
      <c r="H164" s="82">
        <f t="shared" si="58"/>
        <v>0</v>
      </c>
      <c r="I164" s="82">
        <f t="shared" si="58"/>
        <v>0</v>
      </c>
      <c r="J164" s="82">
        <f t="shared" si="58"/>
        <v>0</v>
      </c>
      <c r="K164" s="82">
        <f t="shared" si="58"/>
        <v>0</v>
      </c>
      <c r="L164" s="83">
        <v>0</v>
      </c>
      <c r="M164" s="83"/>
      <c r="N164" s="82">
        <f t="shared" si="58"/>
        <v>1064000</v>
      </c>
      <c r="O164" s="2"/>
    </row>
    <row r="165" spans="1:15" ht="16.5">
      <c r="A165" s="45" t="s">
        <v>170</v>
      </c>
      <c r="B165" s="45"/>
      <c r="C165" s="84">
        <v>66390</v>
      </c>
      <c r="D165" s="85"/>
      <c r="E165" s="492" t="s">
        <v>13</v>
      </c>
      <c r="F165" s="493"/>
      <c r="G165" s="86">
        <f t="shared" ref="G165:K165" si="59">SUM(G166:G168)</f>
        <v>5</v>
      </c>
      <c r="H165" s="87">
        <f t="shared" si="59"/>
        <v>38000</v>
      </c>
      <c r="I165" s="87">
        <f t="shared" si="59"/>
        <v>7000</v>
      </c>
      <c r="J165" s="87">
        <f t="shared" si="59"/>
        <v>0</v>
      </c>
      <c r="K165" s="87">
        <f t="shared" si="59"/>
        <v>0</v>
      </c>
      <c r="L165" s="87">
        <f>SUM(L166:L167)</f>
        <v>305000</v>
      </c>
      <c r="M165" s="87"/>
      <c r="N165" s="87">
        <f t="shared" ref="N165:N172" si="60">SUM(H165:L165)</f>
        <v>350000</v>
      </c>
      <c r="O165" s="2"/>
    </row>
    <row r="166" spans="1:15" ht="16.5">
      <c r="A166" s="42"/>
      <c r="B166" s="42"/>
      <c r="C166" s="62"/>
      <c r="D166" s="63"/>
      <c r="E166" s="63"/>
      <c r="F166" s="80" t="s">
        <v>112</v>
      </c>
      <c r="G166" s="81">
        <v>5</v>
      </c>
      <c r="H166" s="82">
        <v>38000</v>
      </c>
      <c r="I166" s="82">
        <v>7000</v>
      </c>
      <c r="J166" s="82"/>
      <c r="K166" s="82"/>
      <c r="L166" s="101">
        <f>'4.2 Fin.i projekteve kapita '!J200</f>
        <v>305000</v>
      </c>
      <c r="M166" s="101"/>
      <c r="N166" s="82">
        <f t="shared" si="60"/>
        <v>350000</v>
      </c>
      <c r="O166" s="2"/>
    </row>
    <row r="167" spans="1:15" ht="16.5">
      <c r="A167" s="42"/>
      <c r="B167" s="42"/>
      <c r="C167" s="62"/>
      <c r="D167" s="63"/>
      <c r="E167" s="63"/>
      <c r="F167" s="80" t="s">
        <v>1</v>
      </c>
      <c r="G167" s="81"/>
      <c r="H167" s="82"/>
      <c r="I167" s="82"/>
      <c r="J167" s="82"/>
      <c r="K167" s="82"/>
      <c r="L167" s="83">
        <f>'4.2 Fin.i projekteve kapita '!K200</f>
        <v>0</v>
      </c>
      <c r="M167" s="83"/>
      <c r="N167" s="82">
        <f t="shared" si="60"/>
        <v>0</v>
      </c>
      <c r="O167" s="2"/>
    </row>
    <row r="168" spans="1:15" ht="16.5">
      <c r="A168" s="42"/>
      <c r="B168" s="42"/>
      <c r="C168" s="62"/>
      <c r="D168" s="63"/>
      <c r="E168" s="63"/>
      <c r="F168" s="80" t="s">
        <v>113</v>
      </c>
      <c r="G168" s="81"/>
      <c r="H168" s="82"/>
      <c r="I168" s="82"/>
      <c r="J168" s="82"/>
      <c r="K168" s="82"/>
      <c r="L168" s="83">
        <f>'4.2 Fin.i projekteve kapita '!L200</f>
        <v>1064000</v>
      </c>
      <c r="M168" s="83"/>
      <c r="N168" s="82">
        <f t="shared" si="60"/>
        <v>1064000</v>
      </c>
      <c r="O168" s="2"/>
    </row>
    <row r="169" spans="1:15" ht="16.5">
      <c r="A169" s="45" t="s">
        <v>171</v>
      </c>
      <c r="B169" s="45"/>
      <c r="C169" s="84">
        <v>66590</v>
      </c>
      <c r="D169" s="85"/>
      <c r="E169" s="492" t="s">
        <v>172</v>
      </c>
      <c r="F169" s="493"/>
      <c r="G169" s="86">
        <f t="shared" ref="G169:L169" si="61">SUM(G170:G172)</f>
        <v>0</v>
      </c>
      <c r="H169" s="87">
        <f t="shared" si="61"/>
        <v>0</v>
      </c>
      <c r="I169" s="87">
        <f t="shared" si="61"/>
        <v>0</v>
      </c>
      <c r="J169" s="87">
        <f t="shared" si="61"/>
        <v>0</v>
      </c>
      <c r="K169" s="87">
        <f t="shared" si="61"/>
        <v>0</v>
      </c>
      <c r="L169" s="87">
        <f t="shared" si="61"/>
        <v>0</v>
      </c>
      <c r="M169" s="87"/>
      <c r="N169" s="87">
        <f t="shared" si="60"/>
        <v>0</v>
      </c>
      <c r="O169" s="68">
        <f>I173</f>
        <v>333862</v>
      </c>
    </row>
    <row r="170" spans="1:15" ht="16.5">
      <c r="A170" s="42"/>
      <c r="B170" s="42"/>
      <c r="C170" s="62"/>
      <c r="D170" s="63"/>
      <c r="E170" s="63"/>
      <c r="F170" s="80" t="s">
        <v>112</v>
      </c>
      <c r="G170" s="81">
        <v>0</v>
      </c>
      <c r="H170" s="82"/>
      <c r="I170" s="82"/>
      <c r="J170" s="82"/>
      <c r="K170" s="82"/>
      <c r="L170" s="83"/>
      <c r="M170" s="83"/>
      <c r="N170" s="82">
        <f t="shared" si="60"/>
        <v>0</v>
      </c>
      <c r="O170" s="2"/>
    </row>
    <row r="171" spans="1:15" ht="16.5">
      <c r="A171" s="42"/>
      <c r="B171" s="42"/>
      <c r="C171" s="62"/>
      <c r="D171" s="63"/>
      <c r="E171" s="63"/>
      <c r="F171" s="80" t="s">
        <v>1</v>
      </c>
      <c r="G171" s="81"/>
      <c r="H171" s="82"/>
      <c r="I171" s="82"/>
      <c r="J171" s="82"/>
      <c r="K171" s="82"/>
      <c r="L171" s="83"/>
      <c r="M171" s="83"/>
      <c r="N171" s="82">
        <f t="shared" si="60"/>
        <v>0</v>
      </c>
      <c r="O171" s="2"/>
    </row>
    <row r="172" spans="1:15" ht="16.5">
      <c r="A172" s="42"/>
      <c r="B172" s="42"/>
      <c r="C172" s="62"/>
      <c r="D172" s="63"/>
      <c r="E172" s="63"/>
      <c r="F172" s="80" t="s">
        <v>113</v>
      </c>
      <c r="G172" s="81"/>
      <c r="H172" s="82"/>
      <c r="I172" s="82"/>
      <c r="J172" s="82"/>
      <c r="K172" s="82"/>
      <c r="L172" s="83"/>
      <c r="M172" s="83"/>
      <c r="N172" s="82">
        <f t="shared" si="60"/>
        <v>0</v>
      </c>
      <c r="O172" s="2"/>
    </row>
    <row r="173" spans="1:15" ht="16.5">
      <c r="A173" s="44">
        <v>1.1499999999999999</v>
      </c>
      <c r="B173" s="44"/>
      <c r="C173" s="77">
        <v>730</v>
      </c>
      <c r="D173" s="489" t="s">
        <v>14</v>
      </c>
      <c r="E173" s="490"/>
      <c r="F173" s="491"/>
      <c r="G173" s="78">
        <f t="shared" ref="G173:N176" si="62">G177+G181+G185+G189</f>
        <v>151</v>
      </c>
      <c r="H173" s="79">
        <f t="shared" si="62"/>
        <v>1178500</v>
      </c>
      <c r="I173" s="79">
        <f t="shared" si="62"/>
        <v>333862</v>
      </c>
      <c r="J173" s="79">
        <f t="shared" si="62"/>
        <v>57000</v>
      </c>
      <c r="K173" s="79">
        <f t="shared" si="62"/>
        <v>92250</v>
      </c>
      <c r="L173" s="79">
        <f t="shared" si="62"/>
        <v>165000</v>
      </c>
      <c r="M173" s="79"/>
      <c r="N173" s="79">
        <f t="shared" si="62"/>
        <v>1826612</v>
      </c>
      <c r="O173" s="2"/>
    </row>
    <row r="174" spans="1:15" ht="16.5">
      <c r="A174" s="42"/>
      <c r="B174" s="42"/>
      <c r="C174" s="62"/>
      <c r="D174" s="63"/>
      <c r="E174" s="63"/>
      <c r="F174" s="80" t="s">
        <v>112</v>
      </c>
      <c r="G174" s="81">
        <f>G178+G182+G186+G190</f>
        <v>151</v>
      </c>
      <c r="H174" s="82">
        <f t="shared" si="62"/>
        <v>1158500</v>
      </c>
      <c r="I174" s="83">
        <f>I178+I182+I186+I190</f>
        <v>333862</v>
      </c>
      <c r="J174" s="83">
        <f t="shared" si="62"/>
        <v>57000</v>
      </c>
      <c r="K174" s="83">
        <f t="shared" si="62"/>
        <v>0</v>
      </c>
      <c r="L174" s="83">
        <f>L182+L190+L186</f>
        <v>165000</v>
      </c>
      <c r="M174" s="83"/>
      <c r="N174" s="82">
        <f t="shared" si="62"/>
        <v>1714362</v>
      </c>
      <c r="O174" s="2"/>
    </row>
    <row r="175" spans="1:15" ht="16.5">
      <c r="A175" s="42"/>
      <c r="B175" s="42"/>
      <c r="C175" s="62"/>
      <c r="D175" s="63"/>
      <c r="E175" s="63"/>
      <c r="F175" s="80" t="s">
        <v>1</v>
      </c>
      <c r="G175" s="81"/>
      <c r="H175" s="82">
        <f t="shared" si="62"/>
        <v>20000</v>
      </c>
      <c r="I175" s="83">
        <f t="shared" si="62"/>
        <v>0</v>
      </c>
      <c r="J175" s="83">
        <f t="shared" si="62"/>
        <v>0</v>
      </c>
      <c r="K175" s="83"/>
      <c r="L175" s="83"/>
      <c r="M175" s="83"/>
      <c r="N175" s="82">
        <f t="shared" si="62"/>
        <v>112250</v>
      </c>
      <c r="O175" s="2"/>
    </row>
    <row r="176" spans="1:15" ht="16.5">
      <c r="A176" s="42"/>
      <c r="B176" s="42"/>
      <c r="C176" s="62"/>
      <c r="D176" s="63"/>
      <c r="E176" s="63"/>
      <c r="F176" s="80" t="s">
        <v>113</v>
      </c>
      <c r="G176" s="81"/>
      <c r="H176" s="82">
        <f t="shared" si="62"/>
        <v>0</v>
      </c>
      <c r="I176" s="83">
        <f t="shared" si="62"/>
        <v>0</v>
      </c>
      <c r="J176" s="83">
        <f t="shared" si="62"/>
        <v>0</v>
      </c>
      <c r="K176" s="83">
        <f t="shared" si="62"/>
        <v>0</v>
      </c>
      <c r="L176" s="83">
        <f t="shared" si="62"/>
        <v>0</v>
      </c>
      <c r="M176" s="83"/>
      <c r="N176" s="82">
        <f t="shared" si="62"/>
        <v>0</v>
      </c>
      <c r="O176" s="2"/>
    </row>
    <row r="177" spans="1:15" ht="16.5">
      <c r="A177" s="45" t="s">
        <v>173</v>
      </c>
      <c r="B177" s="45"/>
      <c r="C177" s="84">
        <v>73026</v>
      </c>
      <c r="D177" s="85"/>
      <c r="E177" s="484" t="s">
        <v>174</v>
      </c>
      <c r="F177" s="485"/>
      <c r="G177" s="86">
        <f t="shared" ref="G177:L177" si="63">SUM(G178:G180)</f>
        <v>3</v>
      </c>
      <c r="H177" s="87">
        <f t="shared" si="63"/>
        <v>26000</v>
      </c>
      <c r="I177" s="87">
        <f t="shared" si="63"/>
        <v>15000</v>
      </c>
      <c r="J177" s="87">
        <f t="shared" si="63"/>
        <v>0</v>
      </c>
      <c r="K177" s="87">
        <f t="shared" si="63"/>
        <v>92250</v>
      </c>
      <c r="L177" s="87">
        <f t="shared" si="63"/>
        <v>0</v>
      </c>
      <c r="M177" s="87"/>
      <c r="N177" s="91">
        <f t="shared" ref="N177:N196" si="64">SUM(H177:L177)</f>
        <v>133250</v>
      </c>
      <c r="O177" s="2"/>
    </row>
    <row r="178" spans="1:15" ht="16.5">
      <c r="A178" s="42"/>
      <c r="B178" s="42"/>
      <c r="C178" s="62"/>
      <c r="D178" s="63"/>
      <c r="E178" s="63"/>
      <c r="F178" s="80" t="s">
        <v>112</v>
      </c>
      <c r="G178" s="81">
        <v>3</v>
      </c>
      <c r="H178" s="82">
        <v>26000</v>
      </c>
      <c r="I178" s="82">
        <v>15000</v>
      </c>
      <c r="J178" s="82"/>
      <c r="K178" s="82"/>
      <c r="L178" s="83">
        <v>0</v>
      </c>
      <c r="M178" s="83"/>
      <c r="N178" s="82">
        <f t="shared" si="64"/>
        <v>41000</v>
      </c>
      <c r="O178" s="2"/>
    </row>
    <row r="179" spans="1:15" ht="16.5">
      <c r="A179" s="42"/>
      <c r="B179" s="42"/>
      <c r="C179" s="62"/>
      <c r="D179" s="63"/>
      <c r="E179" s="63"/>
      <c r="F179" s="80" t="s">
        <v>1</v>
      </c>
      <c r="G179" s="81"/>
      <c r="H179" s="82"/>
      <c r="I179" s="82"/>
      <c r="J179" s="82"/>
      <c r="K179" s="83">
        <v>92250</v>
      </c>
      <c r="L179" s="83">
        <v>0</v>
      </c>
      <c r="M179" s="83"/>
      <c r="N179" s="82">
        <f t="shared" si="64"/>
        <v>92250</v>
      </c>
      <c r="O179" s="2"/>
    </row>
    <row r="180" spans="1:15" ht="16.5">
      <c r="A180" s="42"/>
      <c r="B180" s="42"/>
      <c r="C180" s="62"/>
      <c r="D180" s="63"/>
      <c r="E180" s="63"/>
      <c r="F180" s="80" t="s">
        <v>113</v>
      </c>
      <c r="G180" s="81"/>
      <c r="H180" s="82"/>
      <c r="I180" s="82"/>
      <c r="J180" s="82"/>
      <c r="K180" s="82"/>
      <c r="L180" s="83">
        <v>0</v>
      </c>
      <c r="M180" s="83"/>
      <c r="N180" s="82">
        <f t="shared" si="64"/>
        <v>0</v>
      </c>
      <c r="O180" s="2"/>
    </row>
    <row r="181" spans="1:15" ht="16.5">
      <c r="A181" s="45" t="s">
        <v>175</v>
      </c>
      <c r="B181" s="45"/>
      <c r="C181" s="84">
        <v>74000</v>
      </c>
      <c r="D181" s="85"/>
      <c r="E181" s="484" t="s">
        <v>15</v>
      </c>
      <c r="F181" s="485"/>
      <c r="G181" s="86">
        <f t="shared" ref="G181:K181" si="65">SUM(G182:G184)</f>
        <v>124</v>
      </c>
      <c r="H181" s="87">
        <f t="shared" si="65"/>
        <v>990000</v>
      </c>
      <c r="I181" s="87">
        <f t="shared" si="65"/>
        <v>236862</v>
      </c>
      <c r="J181" s="87">
        <f t="shared" si="65"/>
        <v>45000</v>
      </c>
      <c r="K181" s="87">
        <f t="shared" si="65"/>
        <v>0</v>
      </c>
      <c r="L181" s="87">
        <f>SUM(L182:L183)</f>
        <v>130000</v>
      </c>
      <c r="M181" s="87"/>
      <c r="N181" s="87">
        <f t="shared" si="64"/>
        <v>1401862</v>
      </c>
      <c r="O181" s="2"/>
    </row>
    <row r="182" spans="1:15" ht="16.5">
      <c r="A182" s="42"/>
      <c r="B182" s="42"/>
      <c r="C182" s="62"/>
      <c r="D182" s="63"/>
      <c r="E182" s="63"/>
      <c r="F182" s="80" t="s">
        <v>112</v>
      </c>
      <c r="G182" s="81">
        <v>124</v>
      </c>
      <c r="H182" s="82">
        <v>970000</v>
      </c>
      <c r="I182" s="83">
        <v>236862</v>
      </c>
      <c r="J182" s="83">
        <v>45000</v>
      </c>
      <c r="K182" s="83"/>
      <c r="L182" s="83">
        <f>'4.2 Fin.i projekteve kapita '!J221</f>
        <v>130000</v>
      </c>
      <c r="M182" s="83"/>
      <c r="N182" s="82">
        <f t="shared" si="64"/>
        <v>1381862</v>
      </c>
      <c r="O182" s="2"/>
    </row>
    <row r="183" spans="1:15" ht="16.5">
      <c r="A183" s="42"/>
      <c r="B183" s="42"/>
      <c r="C183" s="62"/>
      <c r="D183" s="63"/>
      <c r="E183" s="63"/>
      <c r="F183" s="80" t="s">
        <v>1</v>
      </c>
      <c r="G183" s="81"/>
      <c r="H183" s="82">
        <v>20000</v>
      </c>
      <c r="I183" s="83"/>
      <c r="J183" s="83"/>
      <c r="K183" s="83"/>
      <c r="L183" s="83">
        <f>'4.2 Fin.i projekteve kapita '!K221</f>
        <v>0</v>
      </c>
      <c r="M183" s="83"/>
      <c r="N183" s="82">
        <f t="shared" si="64"/>
        <v>20000</v>
      </c>
      <c r="O183" s="2"/>
    </row>
    <row r="184" spans="1:15" ht="16.5">
      <c r="A184" s="42"/>
      <c r="B184" s="42"/>
      <c r="C184" s="62"/>
      <c r="D184" s="63"/>
      <c r="E184" s="63"/>
      <c r="F184" s="80" t="s">
        <v>113</v>
      </c>
      <c r="G184" s="81"/>
      <c r="H184" s="82"/>
      <c r="I184" s="83"/>
      <c r="J184" s="83"/>
      <c r="K184" s="83"/>
      <c r="L184" s="83">
        <f>'4.2 Fin.i projekteve kapita '!L221</f>
        <v>0</v>
      </c>
      <c r="M184" s="83"/>
      <c r="N184" s="82">
        <f t="shared" si="64"/>
        <v>0</v>
      </c>
      <c r="O184" s="2"/>
    </row>
    <row r="185" spans="1:15" ht="16.5">
      <c r="A185" s="45" t="s">
        <v>176</v>
      </c>
      <c r="B185" s="45"/>
      <c r="C185" s="84">
        <v>75581</v>
      </c>
      <c r="D185" s="85"/>
      <c r="E185" s="484" t="s">
        <v>177</v>
      </c>
      <c r="F185" s="485"/>
      <c r="G185" s="86">
        <f t="shared" ref="G185:L185" si="66">SUM(G186:G188)</f>
        <v>12</v>
      </c>
      <c r="H185" s="87">
        <f t="shared" si="66"/>
        <v>72500</v>
      </c>
      <c r="I185" s="87">
        <f t="shared" si="66"/>
        <v>10000</v>
      </c>
      <c r="J185" s="87">
        <f t="shared" si="66"/>
        <v>2000</v>
      </c>
      <c r="K185" s="87">
        <f t="shared" si="66"/>
        <v>0</v>
      </c>
      <c r="L185" s="87">
        <f t="shared" si="66"/>
        <v>25000</v>
      </c>
      <c r="M185" s="87"/>
      <c r="N185" s="87">
        <f t="shared" si="64"/>
        <v>109500</v>
      </c>
      <c r="O185" s="2"/>
    </row>
    <row r="186" spans="1:15" ht="16.5">
      <c r="A186" s="42"/>
      <c r="B186" s="42"/>
      <c r="C186" s="62"/>
      <c r="D186" s="63"/>
      <c r="E186" s="63"/>
      <c r="F186" s="80" t="s">
        <v>112</v>
      </c>
      <c r="G186" s="81">
        <v>12</v>
      </c>
      <c r="H186" s="82">
        <v>72500</v>
      </c>
      <c r="I186" s="82">
        <v>10000</v>
      </c>
      <c r="J186" s="82">
        <v>2000</v>
      </c>
      <c r="K186" s="82"/>
      <c r="L186" s="83">
        <f>'4.2 Fin.i projekteve kapita '!J235</f>
        <v>25000</v>
      </c>
      <c r="M186" s="83"/>
      <c r="N186" s="82">
        <f t="shared" si="64"/>
        <v>109500</v>
      </c>
      <c r="O186" s="2"/>
    </row>
    <row r="187" spans="1:15" ht="16.5">
      <c r="A187" s="42"/>
      <c r="B187" s="42"/>
      <c r="C187" s="62"/>
      <c r="D187" s="63"/>
      <c r="E187" s="63"/>
      <c r="F187" s="80" t="s">
        <v>1</v>
      </c>
      <c r="G187" s="81"/>
      <c r="H187" s="82"/>
      <c r="I187" s="82"/>
      <c r="J187" s="82"/>
      <c r="K187" s="82"/>
      <c r="L187" s="83">
        <f>'4.2 Fin.i projekteve kapita '!K235</f>
        <v>0</v>
      </c>
      <c r="M187" s="83"/>
      <c r="N187" s="82">
        <f t="shared" si="64"/>
        <v>0</v>
      </c>
      <c r="O187" s="2"/>
    </row>
    <row r="188" spans="1:15" ht="16.5">
      <c r="A188" s="42"/>
      <c r="B188" s="42"/>
      <c r="C188" s="62"/>
      <c r="D188" s="63"/>
      <c r="E188" s="63"/>
      <c r="F188" s="80" t="s">
        <v>113</v>
      </c>
      <c r="G188" s="81"/>
      <c r="H188" s="82"/>
      <c r="I188" s="82"/>
      <c r="J188" s="82"/>
      <c r="K188" s="82"/>
      <c r="L188" s="83"/>
      <c r="M188" s="83"/>
      <c r="N188" s="82">
        <f t="shared" si="64"/>
        <v>0</v>
      </c>
      <c r="O188" s="2"/>
    </row>
    <row r="189" spans="1:15" ht="16.5">
      <c r="A189" s="45" t="s">
        <v>178</v>
      </c>
      <c r="B189" s="45"/>
      <c r="C189" s="84">
        <v>75580</v>
      </c>
      <c r="D189" s="85"/>
      <c r="E189" s="484" t="s">
        <v>179</v>
      </c>
      <c r="F189" s="485"/>
      <c r="G189" s="86">
        <f t="shared" ref="G189:L189" si="67">SUM(G190:G192)</f>
        <v>12</v>
      </c>
      <c r="H189" s="87">
        <f t="shared" si="67"/>
        <v>90000</v>
      </c>
      <c r="I189" s="87">
        <f t="shared" si="67"/>
        <v>72000</v>
      </c>
      <c r="J189" s="87">
        <f t="shared" si="67"/>
        <v>10000</v>
      </c>
      <c r="K189" s="87">
        <f t="shared" si="67"/>
        <v>0</v>
      </c>
      <c r="L189" s="87">
        <f t="shared" si="67"/>
        <v>10000</v>
      </c>
      <c r="M189" s="87"/>
      <c r="N189" s="87">
        <f t="shared" si="64"/>
        <v>182000</v>
      </c>
      <c r="O189" s="2" t="s">
        <v>180</v>
      </c>
    </row>
    <row r="190" spans="1:15" ht="16.5">
      <c r="A190" s="42"/>
      <c r="B190" s="42"/>
      <c r="C190" s="62"/>
      <c r="D190" s="63"/>
      <c r="E190" s="63"/>
      <c r="F190" s="80" t="s">
        <v>112</v>
      </c>
      <c r="G190" s="81">
        <v>12</v>
      </c>
      <c r="H190" s="82">
        <v>90000</v>
      </c>
      <c r="I190" s="83">
        <v>72000</v>
      </c>
      <c r="J190" s="83">
        <v>10000</v>
      </c>
      <c r="K190" s="83"/>
      <c r="L190" s="83">
        <f>'4.2 Fin.i projekteve kapita '!J238</f>
        <v>10000</v>
      </c>
      <c r="M190" s="83"/>
      <c r="N190" s="82">
        <f t="shared" si="64"/>
        <v>182000</v>
      </c>
      <c r="O190" s="2"/>
    </row>
    <row r="191" spans="1:15" ht="16.5">
      <c r="A191" s="42"/>
      <c r="B191" s="42"/>
      <c r="C191" s="62"/>
      <c r="D191" s="63"/>
      <c r="E191" s="63"/>
      <c r="F191" s="80" t="s">
        <v>1</v>
      </c>
      <c r="G191" s="81"/>
      <c r="H191" s="82"/>
      <c r="I191" s="82"/>
      <c r="J191" s="82"/>
      <c r="K191" s="82"/>
      <c r="L191" s="83">
        <f>'[1]4.2 Fin.i projekteve kapitale'!K242</f>
        <v>0</v>
      </c>
      <c r="M191" s="83"/>
      <c r="N191" s="82">
        <f t="shared" si="64"/>
        <v>0</v>
      </c>
      <c r="O191" s="2"/>
    </row>
    <row r="192" spans="1:15" ht="16.5">
      <c r="A192" s="42"/>
      <c r="B192" s="42"/>
      <c r="C192" s="62"/>
      <c r="D192" s="63"/>
      <c r="E192" s="63"/>
      <c r="F192" s="80" t="s">
        <v>113</v>
      </c>
      <c r="G192" s="81"/>
      <c r="H192" s="82"/>
      <c r="I192" s="82"/>
      <c r="J192" s="82"/>
      <c r="K192" s="82"/>
      <c r="L192" s="83">
        <f>'[1]4.2 Fin.i projekteve kapitale'!L248</f>
        <v>0</v>
      </c>
      <c r="M192" s="83"/>
      <c r="N192" s="82">
        <f t="shared" si="64"/>
        <v>0</v>
      </c>
      <c r="O192" s="2"/>
    </row>
    <row r="193" spans="1:15" ht="16.5">
      <c r="A193" s="44">
        <v>1.1599999999999999</v>
      </c>
      <c r="B193" s="44"/>
      <c r="C193" s="77">
        <v>760</v>
      </c>
      <c r="D193" s="486" t="s">
        <v>181</v>
      </c>
      <c r="E193" s="487"/>
      <c r="F193" s="488"/>
      <c r="G193" s="78">
        <f t="shared" ref="G193:L193" si="68">SUM(G194:G196)</f>
        <v>0</v>
      </c>
      <c r="H193" s="79">
        <f t="shared" si="68"/>
        <v>0</v>
      </c>
      <c r="I193" s="79">
        <f t="shared" si="68"/>
        <v>0</v>
      </c>
      <c r="J193" s="79">
        <f t="shared" si="68"/>
        <v>0</v>
      </c>
      <c r="K193" s="79">
        <f t="shared" si="68"/>
        <v>0</v>
      </c>
      <c r="L193" s="79">
        <f t="shared" si="68"/>
        <v>0</v>
      </c>
      <c r="M193" s="79"/>
      <c r="N193" s="79">
        <f t="shared" si="64"/>
        <v>0</v>
      </c>
      <c r="O193" s="68">
        <f>I197</f>
        <v>130750</v>
      </c>
    </row>
    <row r="194" spans="1:15" ht="16.5">
      <c r="A194" s="42"/>
      <c r="B194" s="42"/>
      <c r="C194" s="62"/>
      <c r="D194" s="63"/>
      <c r="E194" s="63"/>
      <c r="F194" s="80" t="s">
        <v>112</v>
      </c>
      <c r="G194" s="81"/>
      <c r="H194" s="82"/>
      <c r="I194" s="82"/>
      <c r="J194" s="82"/>
      <c r="K194" s="82"/>
      <c r="L194" s="83">
        <v>0</v>
      </c>
      <c r="M194" s="83"/>
      <c r="N194" s="82">
        <f t="shared" si="64"/>
        <v>0</v>
      </c>
      <c r="O194" s="2"/>
    </row>
    <row r="195" spans="1:15" ht="16.5">
      <c r="A195" s="42"/>
      <c r="B195" s="42"/>
      <c r="C195" s="62"/>
      <c r="D195" s="63"/>
      <c r="E195" s="63"/>
      <c r="F195" s="80" t="s">
        <v>1</v>
      </c>
      <c r="G195" s="81"/>
      <c r="H195" s="82"/>
      <c r="I195" s="82"/>
      <c r="J195" s="82"/>
      <c r="K195" s="82"/>
      <c r="L195" s="83">
        <v>0</v>
      </c>
      <c r="M195" s="83"/>
      <c r="N195" s="82">
        <f t="shared" si="64"/>
        <v>0</v>
      </c>
      <c r="O195" s="2"/>
    </row>
    <row r="196" spans="1:15" ht="16.5">
      <c r="A196" s="42"/>
      <c r="B196" s="42"/>
      <c r="C196" s="62"/>
      <c r="D196" s="63"/>
      <c r="E196" s="63"/>
      <c r="F196" s="80" t="s">
        <v>113</v>
      </c>
      <c r="G196" s="81"/>
      <c r="H196" s="82"/>
      <c r="I196" s="82"/>
      <c r="J196" s="82"/>
      <c r="K196" s="82"/>
      <c r="L196" s="83">
        <v>0</v>
      </c>
      <c r="M196" s="83"/>
      <c r="N196" s="82">
        <f t="shared" si="64"/>
        <v>0</v>
      </c>
      <c r="O196" s="2"/>
    </row>
    <row r="197" spans="1:15" ht="16.5">
      <c r="A197" s="44">
        <v>1.17</v>
      </c>
      <c r="B197" s="44"/>
      <c r="C197" s="77">
        <v>850</v>
      </c>
      <c r="D197" s="489" t="s">
        <v>16</v>
      </c>
      <c r="E197" s="490"/>
      <c r="F197" s="491"/>
      <c r="G197" s="78">
        <f t="shared" ref="G197:N200" si="69">G201+G205+G209</f>
        <v>9</v>
      </c>
      <c r="H197" s="79">
        <f t="shared" si="69"/>
        <v>65000</v>
      </c>
      <c r="I197" s="79">
        <f t="shared" si="69"/>
        <v>130750</v>
      </c>
      <c r="J197" s="79">
        <f t="shared" si="69"/>
        <v>0</v>
      </c>
      <c r="K197" s="79">
        <f t="shared" si="69"/>
        <v>60000</v>
      </c>
      <c r="L197" s="79">
        <f t="shared" si="69"/>
        <v>157191</v>
      </c>
      <c r="M197" s="79"/>
      <c r="N197" s="79">
        <f t="shared" si="69"/>
        <v>412941</v>
      </c>
      <c r="O197" s="2"/>
    </row>
    <row r="198" spans="1:15" ht="16.5">
      <c r="A198" s="42"/>
      <c r="B198" s="42"/>
      <c r="C198" s="62"/>
      <c r="D198" s="63"/>
      <c r="E198" s="63"/>
      <c r="F198" s="80" t="s">
        <v>112</v>
      </c>
      <c r="G198" s="81">
        <f>G202+G206+G210</f>
        <v>9</v>
      </c>
      <c r="H198" s="82">
        <f t="shared" si="69"/>
        <v>65000</v>
      </c>
      <c r="I198" s="82">
        <f>I202+I206+I210</f>
        <v>80000</v>
      </c>
      <c r="J198" s="82">
        <f t="shared" si="69"/>
        <v>0</v>
      </c>
      <c r="K198" s="82">
        <f t="shared" si="69"/>
        <v>0</v>
      </c>
      <c r="L198" s="83">
        <f>L202+L206+L210</f>
        <v>156000</v>
      </c>
      <c r="M198" s="83"/>
      <c r="N198" s="82">
        <f t="shared" si="69"/>
        <v>301000</v>
      </c>
      <c r="O198" s="2"/>
    </row>
    <row r="199" spans="1:15" ht="16.5">
      <c r="A199" s="42"/>
      <c r="B199" s="42"/>
      <c r="C199" s="62"/>
      <c r="D199" s="63"/>
      <c r="E199" s="63"/>
      <c r="F199" s="80" t="s">
        <v>1</v>
      </c>
      <c r="G199" s="81"/>
      <c r="H199" s="82">
        <f t="shared" si="69"/>
        <v>0</v>
      </c>
      <c r="I199" s="82">
        <f t="shared" si="69"/>
        <v>50750</v>
      </c>
      <c r="J199" s="82">
        <f t="shared" si="69"/>
        <v>0</v>
      </c>
      <c r="K199" s="82">
        <f t="shared" si="69"/>
        <v>60000</v>
      </c>
      <c r="L199" s="83">
        <f t="shared" si="69"/>
        <v>1191</v>
      </c>
      <c r="M199" s="83"/>
      <c r="N199" s="82">
        <f t="shared" si="69"/>
        <v>111941</v>
      </c>
      <c r="O199" s="2"/>
    </row>
    <row r="200" spans="1:15" ht="16.5">
      <c r="A200" s="42"/>
      <c r="B200" s="42"/>
      <c r="C200" s="62"/>
      <c r="D200" s="63"/>
      <c r="E200" s="63"/>
      <c r="F200" s="80" t="s">
        <v>113</v>
      </c>
      <c r="G200" s="81"/>
      <c r="H200" s="82">
        <f t="shared" si="69"/>
        <v>0</v>
      </c>
      <c r="I200" s="82">
        <f t="shared" si="69"/>
        <v>0</v>
      </c>
      <c r="J200" s="82">
        <f t="shared" si="69"/>
        <v>0</v>
      </c>
      <c r="K200" s="82">
        <f t="shared" si="69"/>
        <v>0</v>
      </c>
      <c r="L200" s="83">
        <f t="shared" si="69"/>
        <v>360000</v>
      </c>
      <c r="M200" s="83"/>
      <c r="N200" s="82">
        <f t="shared" si="69"/>
        <v>360000</v>
      </c>
      <c r="O200" s="2"/>
    </row>
    <row r="201" spans="1:15" ht="16.5">
      <c r="A201" s="45" t="s">
        <v>182</v>
      </c>
      <c r="B201" s="45"/>
      <c r="C201" s="84">
        <v>85017</v>
      </c>
      <c r="D201" s="85"/>
      <c r="E201" s="492" t="s">
        <v>17</v>
      </c>
      <c r="F201" s="493"/>
      <c r="G201" s="86">
        <f t="shared" ref="G201:K201" si="70">SUM(G202:G204)</f>
        <v>9</v>
      </c>
      <c r="H201" s="87">
        <f t="shared" si="70"/>
        <v>65000</v>
      </c>
      <c r="I201" s="87">
        <f t="shared" si="70"/>
        <v>130750</v>
      </c>
      <c r="J201" s="87">
        <f t="shared" si="70"/>
        <v>0</v>
      </c>
      <c r="K201" s="87">
        <f t="shared" si="70"/>
        <v>60000</v>
      </c>
      <c r="L201" s="87">
        <f>SUM(L202:L203)</f>
        <v>42191</v>
      </c>
      <c r="M201" s="87"/>
      <c r="N201" s="87">
        <f t="shared" ref="N201:N212" si="71">SUM(H201:L201)</f>
        <v>297941</v>
      </c>
      <c r="O201" s="2"/>
    </row>
    <row r="202" spans="1:15" ht="16.5">
      <c r="A202" s="42"/>
      <c r="B202" s="42"/>
      <c r="C202" s="62"/>
      <c r="D202" s="63"/>
      <c r="E202" s="63"/>
      <c r="F202" s="80" t="s">
        <v>112</v>
      </c>
      <c r="G202" s="81">
        <v>9</v>
      </c>
      <c r="H202" s="82">
        <v>65000</v>
      </c>
      <c r="I202" s="83">
        <v>80000</v>
      </c>
      <c r="J202" s="83"/>
      <c r="K202" s="83"/>
      <c r="L202" s="83">
        <f>'4.2 Fin.i projekteve kapita '!J244</f>
        <v>41000</v>
      </c>
      <c r="M202" s="83"/>
      <c r="N202" s="82">
        <f t="shared" si="71"/>
        <v>186000</v>
      </c>
      <c r="O202" s="2"/>
    </row>
    <row r="203" spans="1:15" ht="16.5">
      <c r="A203" s="42"/>
      <c r="B203" s="42"/>
      <c r="C203" s="62"/>
      <c r="D203" s="63"/>
      <c r="E203" s="63"/>
      <c r="F203" s="80" t="s">
        <v>1</v>
      </c>
      <c r="G203" s="81"/>
      <c r="H203" s="82"/>
      <c r="I203" s="83">
        <v>50750</v>
      </c>
      <c r="J203" s="83"/>
      <c r="K203" s="83">
        <v>60000</v>
      </c>
      <c r="L203" s="83">
        <f>'4.2 Fin.i projekteve kapita '!K244</f>
        <v>1191</v>
      </c>
      <c r="M203" s="83"/>
      <c r="N203" s="82">
        <f t="shared" si="71"/>
        <v>111941</v>
      </c>
      <c r="O203" s="2"/>
    </row>
    <row r="204" spans="1:15" ht="16.5">
      <c r="A204" s="42"/>
      <c r="B204" s="42"/>
      <c r="C204" s="62"/>
      <c r="D204" s="63"/>
      <c r="E204" s="63"/>
      <c r="F204" s="80" t="s">
        <v>113</v>
      </c>
      <c r="G204" s="81"/>
      <c r="H204" s="82"/>
      <c r="I204" s="83"/>
      <c r="J204" s="83"/>
      <c r="K204" s="83"/>
      <c r="L204" s="83">
        <f>'4.2 Fin.i projekteve kapita '!L244</f>
        <v>100000</v>
      </c>
      <c r="M204" s="83"/>
      <c r="N204" s="82">
        <f t="shared" si="71"/>
        <v>100000</v>
      </c>
      <c r="O204" s="2"/>
    </row>
    <row r="205" spans="1:15" ht="16.5">
      <c r="A205" s="45" t="s">
        <v>183</v>
      </c>
      <c r="B205" s="45"/>
      <c r="C205" s="84">
        <v>85057</v>
      </c>
      <c r="D205" s="85"/>
      <c r="E205" s="492" t="s">
        <v>18</v>
      </c>
      <c r="F205" s="493"/>
      <c r="G205" s="86">
        <f t="shared" ref="G205:K205" si="72">SUM(G206:G208)</f>
        <v>0</v>
      </c>
      <c r="H205" s="87">
        <f t="shared" si="72"/>
        <v>0</v>
      </c>
      <c r="I205" s="87">
        <f t="shared" si="72"/>
        <v>0</v>
      </c>
      <c r="J205" s="87">
        <f t="shared" si="72"/>
        <v>0</v>
      </c>
      <c r="K205" s="87">
        <f t="shared" si="72"/>
        <v>0</v>
      </c>
      <c r="L205" s="87">
        <f>SUM(L206:L207)</f>
        <v>30000</v>
      </c>
      <c r="M205" s="87"/>
      <c r="N205" s="87">
        <f t="shared" si="71"/>
        <v>30000</v>
      </c>
      <c r="O205" s="2"/>
    </row>
    <row r="206" spans="1:15" ht="16.5">
      <c r="A206" s="42"/>
      <c r="B206" s="42"/>
      <c r="C206" s="62"/>
      <c r="D206" s="63"/>
      <c r="E206" s="63"/>
      <c r="F206" s="80" t="s">
        <v>112</v>
      </c>
      <c r="G206" s="81"/>
      <c r="H206" s="82"/>
      <c r="I206" s="82"/>
      <c r="J206" s="82"/>
      <c r="K206" s="82"/>
      <c r="L206" s="83">
        <f>'4.2 Fin.i projekteve kapita '!J248</f>
        <v>30000</v>
      </c>
      <c r="M206" s="83"/>
      <c r="N206" s="82">
        <f t="shared" si="71"/>
        <v>30000</v>
      </c>
      <c r="O206" s="2"/>
    </row>
    <row r="207" spans="1:15" ht="16.5">
      <c r="A207" s="42"/>
      <c r="B207" s="42"/>
      <c r="C207" s="62"/>
      <c r="D207" s="63"/>
      <c r="E207" s="63"/>
      <c r="F207" s="80" t="s">
        <v>1</v>
      </c>
      <c r="G207" s="81"/>
      <c r="H207" s="82"/>
      <c r="I207" s="82"/>
      <c r="J207" s="82"/>
      <c r="K207" s="82"/>
      <c r="L207" s="83">
        <f>'4.2 Fin.i projekteve kapita '!K248</f>
        <v>0</v>
      </c>
      <c r="M207" s="83"/>
      <c r="N207" s="82">
        <f t="shared" si="71"/>
        <v>0</v>
      </c>
      <c r="O207" s="2"/>
    </row>
    <row r="208" spans="1:15" ht="16.5">
      <c r="A208" s="42"/>
      <c r="B208" s="42"/>
      <c r="C208" s="62"/>
      <c r="D208" s="63"/>
      <c r="E208" s="63"/>
      <c r="F208" s="80" t="s">
        <v>113</v>
      </c>
      <c r="G208" s="81"/>
      <c r="H208" s="82"/>
      <c r="I208" s="82"/>
      <c r="J208" s="82"/>
      <c r="K208" s="82"/>
      <c r="L208" s="83">
        <f>'4.2 Fin.i projekteve kapita '!L248</f>
        <v>100000</v>
      </c>
      <c r="M208" s="83"/>
      <c r="N208" s="82">
        <f t="shared" si="71"/>
        <v>100000</v>
      </c>
      <c r="O208" s="2"/>
    </row>
    <row r="209" spans="1:15" ht="16.5">
      <c r="A209" s="45" t="s">
        <v>184</v>
      </c>
      <c r="B209" s="45"/>
      <c r="C209" s="84">
        <v>85097</v>
      </c>
      <c r="D209" s="85"/>
      <c r="E209" s="492" t="s">
        <v>19</v>
      </c>
      <c r="F209" s="493"/>
      <c r="G209" s="86">
        <f t="shared" ref="G209:K209" si="73">SUM(G210:G212)</f>
        <v>0</v>
      </c>
      <c r="H209" s="87">
        <f t="shared" si="73"/>
        <v>0</v>
      </c>
      <c r="I209" s="87">
        <f t="shared" si="73"/>
        <v>0</v>
      </c>
      <c r="J209" s="87">
        <f t="shared" si="73"/>
        <v>0</v>
      </c>
      <c r="K209" s="87">
        <f t="shared" si="73"/>
        <v>0</v>
      </c>
      <c r="L209" s="87">
        <f>SUM(L210:L211)</f>
        <v>85000</v>
      </c>
      <c r="M209" s="87"/>
      <c r="N209" s="87">
        <f t="shared" si="71"/>
        <v>85000</v>
      </c>
      <c r="O209" s="68">
        <f>I213</f>
        <v>325220</v>
      </c>
    </row>
    <row r="210" spans="1:15" ht="16.5">
      <c r="A210" s="42"/>
      <c r="B210" s="42"/>
      <c r="C210" s="62"/>
      <c r="D210" s="63"/>
      <c r="E210" s="63"/>
      <c r="F210" s="80" t="s">
        <v>112</v>
      </c>
      <c r="G210" s="81"/>
      <c r="H210" s="82"/>
      <c r="I210" s="82"/>
      <c r="J210" s="82"/>
      <c r="K210" s="82"/>
      <c r="L210" s="83">
        <f>'4.2 Fin.i projekteve kapita '!J253</f>
        <v>85000</v>
      </c>
      <c r="M210" s="83"/>
      <c r="N210" s="82">
        <f t="shared" si="71"/>
        <v>85000</v>
      </c>
      <c r="O210" s="2"/>
    </row>
    <row r="211" spans="1:15" ht="16.5">
      <c r="A211" s="42"/>
      <c r="B211" s="42"/>
      <c r="C211" s="62"/>
      <c r="D211" s="63"/>
      <c r="E211" s="63"/>
      <c r="F211" s="80" t="s">
        <v>1</v>
      </c>
      <c r="G211" s="81"/>
      <c r="H211" s="82"/>
      <c r="I211" s="82"/>
      <c r="J211" s="82"/>
      <c r="K211" s="82"/>
      <c r="L211" s="83">
        <f>'4.2 Fin.i projekteve kapita '!K253</f>
        <v>0</v>
      </c>
      <c r="M211" s="83"/>
      <c r="N211" s="82">
        <f t="shared" si="71"/>
        <v>0</v>
      </c>
      <c r="O211" s="2"/>
    </row>
    <row r="212" spans="1:15" ht="16.5">
      <c r="A212" s="42"/>
      <c r="B212" s="42"/>
      <c r="C212" s="62"/>
      <c r="D212" s="63"/>
      <c r="E212" s="63"/>
      <c r="F212" s="80" t="s">
        <v>113</v>
      </c>
      <c r="G212" s="81"/>
      <c r="H212" s="82"/>
      <c r="I212" s="82"/>
      <c r="J212" s="82"/>
      <c r="K212" s="82"/>
      <c r="L212" s="83">
        <f>'4.2 Fin.i projekteve kapita '!L253</f>
        <v>160000</v>
      </c>
      <c r="M212" s="83"/>
      <c r="N212" s="82">
        <f t="shared" si="71"/>
        <v>160000</v>
      </c>
      <c r="O212" s="2"/>
    </row>
    <row r="213" spans="1:15" ht="16.5">
      <c r="A213" s="44">
        <v>1.18</v>
      </c>
      <c r="B213" s="44"/>
      <c r="C213" s="77">
        <v>920</v>
      </c>
      <c r="D213" s="489" t="s">
        <v>20</v>
      </c>
      <c r="E213" s="490"/>
      <c r="F213" s="491"/>
      <c r="G213" s="78">
        <f>G217+G221+G225+G229+G233</f>
        <v>651</v>
      </c>
      <c r="H213" s="79">
        <f t="shared" ref="H213:K216" si="74">H217+H221+H225+H229</f>
        <v>3927000</v>
      </c>
      <c r="I213" s="79">
        <f t="shared" si="74"/>
        <v>325220</v>
      </c>
      <c r="J213" s="79">
        <f t="shared" si="74"/>
        <v>46954</v>
      </c>
      <c r="K213" s="79">
        <f t="shared" si="74"/>
        <v>53750</v>
      </c>
      <c r="L213" s="79">
        <f t="shared" ref="L213:N216" si="75">L217+L221+L225+L229</f>
        <v>237000</v>
      </c>
      <c r="M213" s="79"/>
      <c r="N213" s="79">
        <f t="shared" si="75"/>
        <v>4589924</v>
      </c>
      <c r="O213" s="2">
        <v>4155751</v>
      </c>
    </row>
    <row r="214" spans="1:15" ht="16.5">
      <c r="A214" s="42"/>
      <c r="B214" s="42"/>
      <c r="C214" s="62"/>
      <c r="D214" s="63"/>
      <c r="E214" s="63"/>
      <c r="F214" s="80" t="s">
        <v>112</v>
      </c>
      <c r="G214" s="81">
        <f>G218+G222+G226+G230</f>
        <v>651</v>
      </c>
      <c r="H214" s="82">
        <f t="shared" si="74"/>
        <v>3913000</v>
      </c>
      <c r="I214" s="82">
        <f t="shared" si="74"/>
        <v>236000</v>
      </c>
      <c r="J214" s="82">
        <f t="shared" si="74"/>
        <v>46954</v>
      </c>
      <c r="K214" s="82">
        <f t="shared" si="74"/>
        <v>0</v>
      </c>
      <c r="L214" s="82">
        <f t="shared" si="75"/>
        <v>211982</v>
      </c>
      <c r="M214" s="82"/>
      <c r="N214" s="82">
        <f t="shared" si="75"/>
        <v>4407936</v>
      </c>
      <c r="O214" s="68">
        <f>N213-O213</f>
        <v>434173</v>
      </c>
    </row>
    <row r="215" spans="1:15" ht="16.5">
      <c r="A215" s="42"/>
      <c r="B215" s="42"/>
      <c r="C215" s="62"/>
      <c r="D215" s="63"/>
      <c r="E215" s="63"/>
      <c r="F215" s="80" t="s">
        <v>1</v>
      </c>
      <c r="G215" s="81"/>
      <c r="H215" s="82">
        <f t="shared" si="74"/>
        <v>14000</v>
      </c>
      <c r="I215" s="82">
        <f t="shared" si="74"/>
        <v>89220</v>
      </c>
      <c r="J215" s="82">
        <f t="shared" si="74"/>
        <v>0</v>
      </c>
      <c r="K215" s="82">
        <f t="shared" si="74"/>
        <v>53750</v>
      </c>
      <c r="L215" s="83">
        <f t="shared" si="75"/>
        <v>25018</v>
      </c>
      <c r="M215" s="83"/>
      <c r="N215" s="82">
        <f t="shared" si="75"/>
        <v>181988</v>
      </c>
      <c r="O215" s="2"/>
    </row>
    <row r="216" spans="1:15" ht="16.5">
      <c r="A216" s="42"/>
      <c r="B216" s="42"/>
      <c r="C216" s="62"/>
      <c r="D216" s="63"/>
      <c r="E216" s="63"/>
      <c r="F216" s="80" t="s">
        <v>113</v>
      </c>
      <c r="G216" s="81"/>
      <c r="H216" s="82">
        <f t="shared" si="74"/>
        <v>0</v>
      </c>
      <c r="I216" s="82">
        <f t="shared" si="74"/>
        <v>0</v>
      </c>
      <c r="J216" s="82">
        <f t="shared" si="74"/>
        <v>0</v>
      </c>
      <c r="K216" s="82">
        <f t="shared" si="74"/>
        <v>0</v>
      </c>
      <c r="L216" s="82">
        <f t="shared" si="75"/>
        <v>44000</v>
      </c>
      <c r="M216" s="82"/>
      <c r="N216" s="82">
        <f t="shared" si="75"/>
        <v>44000</v>
      </c>
      <c r="O216" s="2"/>
    </row>
    <row r="217" spans="1:15" ht="16.5">
      <c r="A217" s="45" t="s">
        <v>185</v>
      </c>
      <c r="B217" s="45"/>
      <c r="C217" s="84">
        <v>92085</v>
      </c>
      <c r="D217" s="85"/>
      <c r="E217" s="484" t="s">
        <v>174</v>
      </c>
      <c r="F217" s="485"/>
      <c r="G217" s="86">
        <f t="shared" ref="G217:L217" si="76">SUM(G218:G220)</f>
        <v>8</v>
      </c>
      <c r="H217" s="87">
        <f t="shared" si="76"/>
        <v>57000</v>
      </c>
      <c r="I217" s="87">
        <f t="shared" si="76"/>
        <v>40000</v>
      </c>
      <c r="J217" s="87">
        <f t="shared" si="76"/>
        <v>0</v>
      </c>
      <c r="K217" s="87">
        <f t="shared" si="76"/>
        <v>53750</v>
      </c>
      <c r="L217" s="87">
        <f t="shared" si="76"/>
        <v>0</v>
      </c>
      <c r="M217" s="87"/>
      <c r="N217" s="87">
        <f t="shared" ref="N217:N229" si="77">SUM(H217:L217)</f>
        <v>150750</v>
      </c>
      <c r="O217" s="2"/>
    </row>
    <row r="218" spans="1:15" ht="16.5">
      <c r="A218" s="42"/>
      <c r="B218" s="42"/>
      <c r="C218" s="62"/>
      <c r="D218" s="63"/>
      <c r="E218" s="63"/>
      <c r="F218" s="80" t="s">
        <v>112</v>
      </c>
      <c r="G218" s="81">
        <v>8</v>
      </c>
      <c r="H218" s="82">
        <v>57000</v>
      </c>
      <c r="I218" s="82">
        <v>25000</v>
      </c>
      <c r="J218" s="82"/>
      <c r="K218" s="82"/>
      <c r="L218" s="83"/>
      <c r="M218" s="83"/>
      <c r="N218" s="82">
        <f t="shared" si="77"/>
        <v>82000</v>
      </c>
      <c r="O218" s="2"/>
    </row>
    <row r="219" spans="1:15" ht="16.5">
      <c r="A219" s="42"/>
      <c r="B219" s="42"/>
      <c r="C219" s="62"/>
      <c r="D219" s="63"/>
      <c r="E219" s="63"/>
      <c r="F219" s="80" t="s">
        <v>1</v>
      </c>
      <c r="G219" s="81"/>
      <c r="H219" s="82"/>
      <c r="I219" s="82">
        <v>15000</v>
      </c>
      <c r="J219" s="82"/>
      <c r="K219" s="82">
        <v>53750</v>
      </c>
      <c r="L219" s="83"/>
      <c r="M219" s="83"/>
      <c r="N219" s="82">
        <f t="shared" si="77"/>
        <v>68750</v>
      </c>
      <c r="O219" s="2"/>
    </row>
    <row r="220" spans="1:15" ht="16.5">
      <c r="A220" s="42"/>
      <c r="B220" s="42"/>
      <c r="C220" s="62"/>
      <c r="D220" s="63"/>
      <c r="E220" s="63"/>
      <c r="F220" s="80" t="s">
        <v>113</v>
      </c>
      <c r="G220" s="81"/>
      <c r="H220" s="82"/>
      <c r="I220" s="82"/>
      <c r="J220" s="82"/>
      <c r="K220" s="82"/>
      <c r="L220" s="83">
        <v>0</v>
      </c>
      <c r="M220" s="83"/>
      <c r="N220" s="82">
        <f t="shared" si="77"/>
        <v>0</v>
      </c>
      <c r="O220" s="2"/>
    </row>
    <row r="221" spans="1:15" ht="16.5">
      <c r="A221" s="45" t="s">
        <v>186</v>
      </c>
      <c r="B221" s="45"/>
      <c r="C221" s="84">
        <v>92530</v>
      </c>
      <c r="D221" s="85"/>
      <c r="E221" s="484" t="s">
        <v>187</v>
      </c>
      <c r="F221" s="485"/>
      <c r="G221" s="86">
        <f t="shared" ref="G221:K221" si="78">SUM(G222:G224)</f>
        <v>44</v>
      </c>
      <c r="H221" s="87">
        <f t="shared" si="78"/>
        <v>216000</v>
      </c>
      <c r="I221" s="87">
        <f t="shared" si="78"/>
        <v>84000</v>
      </c>
      <c r="J221" s="87">
        <f t="shared" si="78"/>
        <v>11000</v>
      </c>
      <c r="K221" s="87">
        <f t="shared" si="78"/>
        <v>0</v>
      </c>
      <c r="L221" s="87">
        <f>SUM(L222:L223)</f>
        <v>12000</v>
      </c>
      <c r="M221" s="87"/>
      <c r="N221" s="87">
        <f t="shared" si="77"/>
        <v>323000</v>
      </c>
      <c r="O221" s="2"/>
    </row>
    <row r="222" spans="1:15" ht="16.5">
      <c r="A222" s="42"/>
      <c r="B222" s="42"/>
      <c r="C222" s="62"/>
      <c r="D222" s="63"/>
      <c r="E222" s="63"/>
      <c r="F222" s="80" t="s">
        <v>112</v>
      </c>
      <c r="G222" s="81">
        <v>44</v>
      </c>
      <c r="H222" s="92">
        <v>216000</v>
      </c>
      <c r="I222" s="93">
        <v>16000</v>
      </c>
      <c r="J222" s="93">
        <v>11000</v>
      </c>
      <c r="K222" s="82"/>
      <c r="L222" s="83">
        <f>'4.2 Fin.i projekteve kapita '!J270</f>
        <v>12000</v>
      </c>
      <c r="M222" s="83"/>
      <c r="N222" s="82">
        <f t="shared" si="77"/>
        <v>255000</v>
      </c>
      <c r="O222" s="2"/>
    </row>
    <row r="223" spans="1:15" ht="16.5">
      <c r="A223" s="42"/>
      <c r="B223" s="42"/>
      <c r="C223" s="62"/>
      <c r="D223" s="63"/>
      <c r="E223" s="63"/>
      <c r="F223" s="80" t="s">
        <v>1</v>
      </c>
      <c r="G223" s="81"/>
      <c r="H223" s="93"/>
      <c r="I223" s="93">
        <v>68000</v>
      </c>
      <c r="J223" s="93"/>
      <c r="K223" s="82"/>
      <c r="L223" s="83">
        <f>'4.2 Fin.i projekteve kapita '!K270</f>
        <v>0</v>
      </c>
      <c r="M223" s="83"/>
      <c r="N223" s="82">
        <f t="shared" si="77"/>
        <v>68000</v>
      </c>
      <c r="O223" s="2"/>
    </row>
    <row r="224" spans="1:15" ht="16.5">
      <c r="A224" s="42"/>
      <c r="B224" s="42"/>
      <c r="C224" s="62"/>
      <c r="D224" s="63"/>
      <c r="E224" s="63"/>
      <c r="F224" s="80" t="s">
        <v>113</v>
      </c>
      <c r="G224" s="81"/>
      <c r="H224" s="82"/>
      <c r="I224" s="82"/>
      <c r="J224" s="82"/>
      <c r="K224" s="82"/>
      <c r="L224" s="83">
        <f>'4.2 Fin.i projekteve kapita '!L270</f>
        <v>24000</v>
      </c>
      <c r="M224" s="83"/>
      <c r="N224" s="82">
        <f t="shared" si="77"/>
        <v>24000</v>
      </c>
      <c r="O224" s="2"/>
    </row>
    <row r="225" spans="1:15" ht="16.5">
      <c r="A225" s="45" t="s">
        <v>188</v>
      </c>
      <c r="B225" s="45"/>
      <c r="C225" s="84">
        <v>93480</v>
      </c>
      <c r="D225" s="85"/>
      <c r="E225" s="484" t="s">
        <v>21</v>
      </c>
      <c r="F225" s="485"/>
      <c r="G225" s="86">
        <f t="shared" ref="G225:K225" si="79">SUM(G226:G228)</f>
        <v>471</v>
      </c>
      <c r="H225" s="87">
        <f t="shared" si="79"/>
        <v>2800000</v>
      </c>
      <c r="I225" s="87">
        <f t="shared" si="79"/>
        <v>160720</v>
      </c>
      <c r="J225" s="87">
        <f t="shared" si="79"/>
        <v>28000</v>
      </c>
      <c r="K225" s="87">
        <f t="shared" si="79"/>
        <v>0</v>
      </c>
      <c r="L225" s="87">
        <f>SUM(L226:L227)</f>
        <v>190000</v>
      </c>
      <c r="M225" s="87"/>
      <c r="N225" s="87">
        <f t="shared" si="77"/>
        <v>3178720</v>
      </c>
      <c r="O225" s="2"/>
    </row>
    <row r="226" spans="1:15" ht="16.5">
      <c r="A226" s="42"/>
      <c r="B226" s="42"/>
      <c r="C226" s="62"/>
      <c r="D226" s="63"/>
      <c r="E226" s="63"/>
      <c r="F226" s="80" t="s">
        <v>112</v>
      </c>
      <c r="G226" s="81">
        <v>471</v>
      </c>
      <c r="H226" s="93">
        <v>2800000</v>
      </c>
      <c r="I226" s="93">
        <v>160000</v>
      </c>
      <c r="J226" s="93">
        <v>28000</v>
      </c>
      <c r="K226" s="82"/>
      <c r="L226" s="83">
        <f>'4.2 Fin.i projekteve kapita '!J279</f>
        <v>184982</v>
      </c>
      <c r="M226" s="83"/>
      <c r="N226" s="82">
        <f t="shared" si="77"/>
        <v>3172982</v>
      </c>
      <c r="O226" s="2"/>
    </row>
    <row r="227" spans="1:15" ht="16.5">
      <c r="A227" s="42"/>
      <c r="B227" s="42"/>
      <c r="C227" s="62"/>
      <c r="D227" s="63"/>
      <c r="E227" s="63"/>
      <c r="F227" s="80" t="s">
        <v>1</v>
      </c>
      <c r="G227" s="81"/>
      <c r="H227" s="93"/>
      <c r="I227" s="93">
        <v>720</v>
      </c>
      <c r="J227" s="93"/>
      <c r="K227" s="82"/>
      <c r="L227" s="83">
        <f>'4.2 Fin.i projekteve kapita '!K279</f>
        <v>5018</v>
      </c>
      <c r="M227" s="83"/>
      <c r="N227" s="82">
        <f t="shared" si="77"/>
        <v>5738</v>
      </c>
      <c r="O227" s="2"/>
    </row>
    <row r="228" spans="1:15" ht="16.5">
      <c r="A228" s="42"/>
      <c r="B228" s="42"/>
      <c r="C228" s="62"/>
      <c r="D228" s="63"/>
      <c r="E228" s="63"/>
      <c r="F228" s="80" t="s">
        <v>113</v>
      </c>
      <c r="G228" s="81"/>
      <c r="H228" s="82"/>
      <c r="I228" s="82"/>
      <c r="J228" s="82"/>
      <c r="K228" s="82"/>
      <c r="L228" s="83">
        <f>'4.2 Fin.i projekteve kapita '!L279</f>
        <v>20000</v>
      </c>
      <c r="M228" s="83"/>
      <c r="N228" s="82">
        <f t="shared" si="77"/>
        <v>20000</v>
      </c>
      <c r="O228" s="2"/>
    </row>
    <row r="229" spans="1:15" ht="16.5">
      <c r="A229" s="45" t="s">
        <v>189</v>
      </c>
      <c r="B229" s="45"/>
      <c r="C229" s="84">
        <v>94680</v>
      </c>
      <c r="D229" s="85"/>
      <c r="E229" s="484" t="s">
        <v>22</v>
      </c>
      <c r="F229" s="485"/>
      <c r="G229" s="86">
        <f t="shared" ref="G229:L229" si="80">SUM(G230:G232)</f>
        <v>128</v>
      </c>
      <c r="H229" s="87">
        <f t="shared" si="80"/>
        <v>854000</v>
      </c>
      <c r="I229" s="87">
        <f t="shared" si="80"/>
        <v>40500</v>
      </c>
      <c r="J229" s="87">
        <f t="shared" si="80"/>
        <v>7954</v>
      </c>
      <c r="K229" s="87">
        <f t="shared" si="80"/>
        <v>0</v>
      </c>
      <c r="L229" s="87">
        <f t="shared" si="80"/>
        <v>35000</v>
      </c>
      <c r="M229" s="87"/>
      <c r="N229" s="87">
        <f t="shared" si="77"/>
        <v>937454</v>
      </c>
      <c r="O229" s="2"/>
    </row>
    <row r="230" spans="1:15" ht="16.5">
      <c r="A230" s="42"/>
      <c r="B230" s="42"/>
      <c r="C230" s="62"/>
      <c r="D230" s="63"/>
      <c r="E230" s="63"/>
      <c r="F230" s="80" t="s">
        <v>112</v>
      </c>
      <c r="G230" s="81">
        <v>128</v>
      </c>
      <c r="H230" s="93">
        <v>840000</v>
      </c>
      <c r="I230" s="93">
        <v>35000</v>
      </c>
      <c r="J230" s="93">
        <v>7954</v>
      </c>
      <c r="K230" s="82"/>
      <c r="L230" s="83">
        <f>'4.2 Fin.i projekteve kapita '!J303</f>
        <v>15000</v>
      </c>
      <c r="M230" s="83"/>
      <c r="N230" s="82">
        <f>SUM(H230:L230)</f>
        <v>897954</v>
      </c>
      <c r="O230" s="2"/>
    </row>
    <row r="231" spans="1:15" ht="16.5">
      <c r="A231" s="42"/>
      <c r="B231" s="42"/>
      <c r="C231" s="62"/>
      <c r="D231" s="63"/>
      <c r="E231" s="63"/>
      <c r="F231" s="80" t="s">
        <v>1</v>
      </c>
      <c r="G231" s="81"/>
      <c r="H231" s="93">
        <v>14000</v>
      </c>
      <c r="I231" s="93">
        <v>5500</v>
      </c>
      <c r="J231" s="93"/>
      <c r="K231" s="82"/>
      <c r="L231" s="83">
        <f>'4.2 Fin.i projekteve kapita '!K303</f>
        <v>20000</v>
      </c>
      <c r="M231" s="83"/>
      <c r="N231" s="82">
        <f>SUM(H231:L231)</f>
        <v>39500</v>
      </c>
      <c r="O231" s="2"/>
    </row>
    <row r="232" spans="1:15" ht="16.5">
      <c r="A232" s="42"/>
      <c r="B232" s="42"/>
      <c r="C232" s="62"/>
      <c r="D232" s="63"/>
      <c r="E232" s="63"/>
      <c r="F232" s="80" t="s">
        <v>113</v>
      </c>
      <c r="G232" s="81"/>
      <c r="H232" s="82"/>
      <c r="I232" s="82"/>
      <c r="J232" s="82"/>
      <c r="K232" s="82"/>
      <c r="L232" s="83">
        <f>'4.2 Fin.i projekteve kapita '!L303</f>
        <v>0</v>
      </c>
      <c r="M232" s="83"/>
      <c r="N232" s="82">
        <f>SUM(H232:L232)</f>
        <v>0</v>
      </c>
      <c r="O232" s="2"/>
    </row>
    <row r="233" spans="1:15" ht="16.5">
      <c r="A233" s="45" t="s">
        <v>190</v>
      </c>
      <c r="B233" s="45"/>
      <c r="C233" s="84">
        <v>95960</v>
      </c>
      <c r="D233" s="85"/>
      <c r="E233" s="484" t="s">
        <v>191</v>
      </c>
      <c r="F233" s="485"/>
      <c r="G233" s="86">
        <f>SUM(G234:G236)</f>
        <v>0</v>
      </c>
      <c r="H233" s="87"/>
      <c r="I233" s="87"/>
      <c r="J233" s="87"/>
      <c r="K233" s="87"/>
      <c r="L233" s="87"/>
      <c r="M233" s="87"/>
      <c r="N233" s="87"/>
      <c r="O233" s="2"/>
    </row>
    <row r="234" spans="1:15" ht="16.5">
      <c r="A234" s="42"/>
      <c r="B234" s="42"/>
      <c r="C234" s="62"/>
      <c r="D234" s="63"/>
      <c r="E234" s="63"/>
      <c r="F234" s="80" t="s">
        <v>112</v>
      </c>
      <c r="G234" s="81"/>
      <c r="H234" s="82"/>
      <c r="I234" s="82"/>
      <c r="J234" s="82"/>
      <c r="K234" s="82"/>
      <c r="L234" s="83"/>
      <c r="M234" s="83"/>
      <c r="N234" s="82"/>
      <c r="O234" s="2"/>
    </row>
    <row r="235" spans="1:15" ht="16.5">
      <c r="A235" s="42"/>
      <c r="B235" s="42"/>
      <c r="C235" s="62"/>
      <c r="D235" s="63"/>
      <c r="E235" s="63"/>
      <c r="F235" s="80" t="s">
        <v>1</v>
      </c>
      <c r="G235" s="81"/>
      <c r="H235" s="82"/>
      <c r="I235" s="82"/>
      <c r="J235" s="82"/>
      <c r="K235" s="82"/>
      <c r="L235" s="83"/>
      <c r="M235" s="83"/>
      <c r="N235" s="82"/>
      <c r="O235" s="2"/>
    </row>
    <row r="236" spans="1:15" ht="16.5">
      <c r="A236" s="42"/>
      <c r="B236" s="42"/>
      <c r="C236" s="62"/>
      <c r="D236" s="63"/>
      <c r="E236" s="63"/>
      <c r="F236" s="80" t="s">
        <v>113</v>
      </c>
      <c r="G236" s="81"/>
      <c r="H236" s="82"/>
      <c r="I236" s="82"/>
      <c r="J236" s="82"/>
      <c r="K236" s="82"/>
      <c r="L236" s="83"/>
      <c r="M236" s="83"/>
      <c r="N236" s="82"/>
      <c r="O236" s="2"/>
    </row>
    <row r="237" spans="1:15" ht="16.5">
      <c r="A237" s="45" t="s">
        <v>190</v>
      </c>
      <c r="B237" s="45"/>
      <c r="C237" s="84">
        <v>95990</v>
      </c>
      <c r="D237" s="85"/>
      <c r="E237" s="484" t="s">
        <v>191</v>
      </c>
      <c r="F237" s="485"/>
      <c r="G237" s="86">
        <f>SUM(G238:G240)</f>
        <v>0</v>
      </c>
      <c r="H237" s="87"/>
      <c r="I237" s="87"/>
      <c r="J237" s="87"/>
      <c r="K237" s="87"/>
      <c r="L237" s="87"/>
      <c r="M237" s="87"/>
      <c r="N237" s="87"/>
      <c r="O237" s="2"/>
    </row>
    <row r="238" spans="1:15" ht="16.5">
      <c r="A238" s="42"/>
      <c r="B238" s="42"/>
      <c r="C238" s="62"/>
      <c r="D238" s="63"/>
      <c r="E238" s="63"/>
      <c r="F238" s="80" t="s">
        <v>112</v>
      </c>
      <c r="G238" s="81"/>
      <c r="H238" s="82"/>
      <c r="I238" s="82"/>
      <c r="J238" s="82"/>
      <c r="K238" s="82"/>
      <c r="L238" s="83"/>
      <c r="M238" s="83"/>
      <c r="N238" s="82"/>
      <c r="O238" s="2"/>
    </row>
    <row r="239" spans="1:15" ht="16.5">
      <c r="A239" s="42"/>
      <c r="B239" s="42"/>
      <c r="C239" s="62"/>
      <c r="D239" s="63"/>
      <c r="E239" s="63"/>
      <c r="F239" s="80" t="s">
        <v>1</v>
      </c>
      <c r="G239" s="81"/>
      <c r="H239" s="82"/>
      <c r="I239" s="82"/>
      <c r="J239" s="82"/>
      <c r="K239" s="82"/>
      <c r="L239" s="83"/>
      <c r="M239" s="83"/>
      <c r="N239" s="82"/>
      <c r="O239" s="2"/>
    </row>
    <row r="240" spans="1:15" ht="16.5">
      <c r="A240" s="42"/>
      <c r="B240" s="42"/>
      <c r="C240" s="62"/>
      <c r="D240" s="63"/>
      <c r="E240" s="63"/>
      <c r="F240" s="80" t="s">
        <v>113</v>
      </c>
      <c r="G240" s="81"/>
      <c r="H240" s="82"/>
      <c r="I240" s="82"/>
      <c r="J240" s="82"/>
      <c r="K240" s="82"/>
      <c r="L240" s="83"/>
      <c r="M240" s="83"/>
      <c r="N240" s="82"/>
      <c r="O240" s="2"/>
    </row>
  </sheetData>
  <mergeCells count="60">
    <mergeCell ref="E45:F45"/>
    <mergeCell ref="A1:N1"/>
    <mergeCell ref="B3:E3"/>
    <mergeCell ref="D9:F9"/>
    <mergeCell ref="E13:F13"/>
    <mergeCell ref="E17:F17"/>
    <mergeCell ref="D21:F21"/>
    <mergeCell ref="D25:F25"/>
    <mergeCell ref="E29:F29"/>
    <mergeCell ref="E33:F33"/>
    <mergeCell ref="E37:F37"/>
    <mergeCell ref="E41:F41"/>
    <mergeCell ref="E93:F93"/>
    <mergeCell ref="E49:F49"/>
    <mergeCell ref="E53:F53"/>
    <mergeCell ref="D57:F57"/>
    <mergeCell ref="D61:F61"/>
    <mergeCell ref="D65:F65"/>
    <mergeCell ref="E69:F69"/>
    <mergeCell ref="E73:F73"/>
    <mergeCell ref="D77:F77"/>
    <mergeCell ref="E81:F81"/>
    <mergeCell ref="E85:F85"/>
    <mergeCell ref="E89:F89"/>
    <mergeCell ref="E141:F141"/>
    <mergeCell ref="E97:F97"/>
    <mergeCell ref="E101:F101"/>
    <mergeCell ref="E105:F105"/>
    <mergeCell ref="D109:F109"/>
    <mergeCell ref="D113:F113"/>
    <mergeCell ref="E117:F117"/>
    <mergeCell ref="E121:F121"/>
    <mergeCell ref="E125:F125"/>
    <mergeCell ref="D129:F129"/>
    <mergeCell ref="E133:F133"/>
    <mergeCell ref="E137:F137"/>
    <mergeCell ref="E189:F189"/>
    <mergeCell ref="D145:F145"/>
    <mergeCell ref="E149:F149"/>
    <mergeCell ref="E153:F153"/>
    <mergeCell ref="E157:F157"/>
    <mergeCell ref="D161:F161"/>
    <mergeCell ref="E165:F165"/>
    <mergeCell ref="E169:F169"/>
    <mergeCell ref="D173:F173"/>
    <mergeCell ref="E177:F177"/>
    <mergeCell ref="E181:F181"/>
    <mergeCell ref="E185:F185"/>
    <mergeCell ref="E237:F237"/>
    <mergeCell ref="D193:F193"/>
    <mergeCell ref="D197:F197"/>
    <mergeCell ref="E201:F201"/>
    <mergeCell ref="E205:F205"/>
    <mergeCell ref="E209:F209"/>
    <mergeCell ref="D213:F213"/>
    <mergeCell ref="E217:F217"/>
    <mergeCell ref="E221:F221"/>
    <mergeCell ref="E225:F225"/>
    <mergeCell ref="E229:F229"/>
    <mergeCell ref="E233:F233"/>
  </mergeCells>
  <pageMargins left="0.7" right="0.7" top="0.75" bottom="0.75" header="0.3" footer="0.3"/>
  <pageSetup paperSize="9" scale="42" orientation="portrait" r:id="rId1"/>
  <colBreaks count="1" manualBreakCount="1">
    <brk id="14" max="23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Q241"/>
  <sheetViews>
    <sheetView zoomScale="90" zoomScaleNormal="90" workbookViewId="0">
      <selection activeCell="O186" sqref="O186"/>
    </sheetView>
  </sheetViews>
  <sheetFormatPr defaultRowHeight="15"/>
  <cols>
    <col min="1" max="1" width="6.5703125" customWidth="1"/>
    <col min="3" max="3" width="9.28515625" bestFit="1" customWidth="1"/>
    <col min="4" max="4" width="6.28515625" customWidth="1"/>
    <col min="5" max="5" width="6.42578125" customWidth="1"/>
    <col min="6" max="6" width="23" customWidth="1"/>
    <col min="7" max="7" width="12.28515625" customWidth="1"/>
    <col min="8" max="8" width="19.7109375" customWidth="1"/>
    <col min="9" max="9" width="18.42578125" bestFit="1" customWidth="1"/>
    <col min="10" max="10" width="16.28515625" bestFit="1" customWidth="1"/>
    <col min="11" max="11" width="16.85546875" bestFit="1" customWidth="1"/>
    <col min="12" max="12" width="18.42578125" bestFit="1" customWidth="1"/>
    <col min="13" max="13" width="19.85546875" bestFit="1" customWidth="1"/>
    <col min="14" max="14" width="18.42578125" customWidth="1"/>
    <col min="15" max="15" width="15.7109375" bestFit="1" customWidth="1"/>
    <col min="16" max="16" width="12.140625" bestFit="1" customWidth="1"/>
    <col min="17" max="17" width="14.85546875" customWidth="1"/>
  </cols>
  <sheetData>
    <row r="1" spans="1:17" ht="18.75">
      <c r="A1" s="494" t="s">
        <v>100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7">
        <v>2022</v>
      </c>
    </row>
    <row r="2" spans="1:17" ht="63.75" customHeight="1">
      <c r="A2" s="106" t="s">
        <v>101</v>
      </c>
      <c r="B2" s="106" t="s">
        <v>102</v>
      </c>
      <c r="C2" s="49" t="s">
        <v>103</v>
      </c>
      <c r="D2" s="49" t="s">
        <v>0</v>
      </c>
      <c r="E2" s="103" t="s">
        <v>104</v>
      </c>
      <c r="F2" s="104" t="s">
        <v>105</v>
      </c>
      <c r="G2" s="105" t="s">
        <v>194</v>
      </c>
      <c r="H2" s="105" t="s">
        <v>106</v>
      </c>
      <c r="I2" s="105" t="s">
        <v>107</v>
      </c>
      <c r="J2" s="105" t="s">
        <v>108</v>
      </c>
      <c r="K2" s="105" t="s">
        <v>109</v>
      </c>
      <c r="L2" s="105" t="s">
        <v>110</v>
      </c>
      <c r="M2" s="105" t="s">
        <v>2</v>
      </c>
      <c r="N2" s="462"/>
      <c r="O2" s="463"/>
      <c r="P2" s="463"/>
    </row>
    <row r="3" spans="1:17" ht="63.75" customHeight="1">
      <c r="A3" s="106"/>
      <c r="B3" s="425"/>
      <c r="C3" s="426"/>
      <c r="D3" s="426"/>
      <c r="E3" s="427"/>
      <c r="F3" s="104"/>
      <c r="G3" s="105"/>
      <c r="H3" s="428">
        <v>6327215</v>
      </c>
      <c r="I3" s="428">
        <v>1409399</v>
      </c>
      <c r="J3" s="428">
        <v>205176</v>
      </c>
      <c r="K3" s="428">
        <v>330354</v>
      </c>
      <c r="L3" s="428">
        <v>4189837</v>
      </c>
      <c r="M3" s="428">
        <f>SUM(H3:L3)</f>
        <v>12461981</v>
      </c>
      <c r="N3" s="462"/>
      <c r="O3" s="463"/>
      <c r="P3" s="463"/>
    </row>
    <row r="4" spans="1:17" s="2" customFormat="1" ht="20.25">
      <c r="A4" s="110">
        <v>633</v>
      </c>
      <c r="B4" s="495" t="s">
        <v>196</v>
      </c>
      <c r="C4" s="496"/>
      <c r="D4" s="496"/>
      <c r="E4" s="497"/>
      <c r="F4" s="97" t="s">
        <v>111</v>
      </c>
      <c r="G4" s="98">
        <f>G7</f>
        <v>972</v>
      </c>
      <c r="H4" s="109">
        <f>H10+H22+H26+H58+H62+H66+H78+H110+H114+H130+H146+H162+H174+H194+H198+H214</f>
        <v>6327215</v>
      </c>
      <c r="I4" s="109">
        <f>I7+I8+I9</f>
        <v>1409399</v>
      </c>
      <c r="J4" s="109">
        <f>J10+J22+J26+J58+J62+J66+J78+J110+J114+J130+J146+J162+J174+J194+J198+J214</f>
        <v>205176</v>
      </c>
      <c r="K4" s="109">
        <f>K10+K22+K26+K58+K62+K66+K78+K110+K114+K130+K146+K162+K174+K194+K198+K214</f>
        <v>330354</v>
      </c>
      <c r="L4" s="109">
        <f>L10+L22+L26+L58+L62+L66+L78+L110+L114+L130+L146+L162+L174+L194+L198+L214</f>
        <v>4189837</v>
      </c>
      <c r="M4" s="109">
        <f>M10+M22+M26+M58+M62+M66+M78+M110+M114+M130+M146+M162+M174+M194+M198+M214</f>
        <v>12461981</v>
      </c>
      <c r="N4" s="464"/>
      <c r="O4" s="465"/>
      <c r="P4" s="465"/>
      <c r="Q4" s="68">
        <f>L4-L3</f>
        <v>0</v>
      </c>
    </row>
    <row r="5" spans="1:17" ht="20.25">
      <c r="A5" s="41"/>
      <c r="B5" s="52"/>
      <c r="C5" s="53"/>
      <c r="D5" s="53"/>
      <c r="E5" s="54"/>
      <c r="F5" s="50"/>
      <c r="G5" s="51"/>
      <c r="H5" s="48"/>
      <c r="I5" s="48"/>
      <c r="J5" s="48"/>
      <c r="K5" s="48"/>
      <c r="L5" s="48"/>
      <c r="M5" s="48"/>
      <c r="N5" s="466"/>
      <c r="O5" s="463"/>
      <c r="P5" s="463"/>
    </row>
    <row r="6" spans="1:17" ht="20.25">
      <c r="A6" s="41"/>
      <c r="B6" s="52"/>
      <c r="C6" s="57"/>
      <c r="D6" s="57"/>
      <c r="E6" s="58"/>
      <c r="F6" s="59"/>
      <c r="G6" s="60"/>
      <c r="H6" s="61"/>
      <c r="I6" s="61"/>
      <c r="J6" s="61"/>
      <c r="K6" s="61"/>
      <c r="L6" s="61"/>
      <c r="M6" s="61"/>
      <c r="N6" s="464"/>
      <c r="O6" s="465"/>
      <c r="P6" s="463"/>
    </row>
    <row r="7" spans="1:17" ht="16.5">
      <c r="A7" s="42"/>
      <c r="B7" s="42"/>
      <c r="C7" s="62"/>
      <c r="D7" s="63"/>
      <c r="E7" s="63"/>
      <c r="F7" s="64" t="s">
        <v>112</v>
      </c>
      <c r="G7" s="65">
        <f>G10+G22+G26+G58+G62+G66+G78+G110+G114+G130+G146+G162+G174+G194+G198+G214</f>
        <v>972</v>
      </c>
      <c r="H7" s="66">
        <f t="shared" ref="H7:H9" si="0">H11+H23+H27+H59+H63+H67+H79+H111+H115+H131+H147+H163+H175+H195+H199+H215</f>
        <v>6293215</v>
      </c>
      <c r="I7" s="67">
        <f>I11+I23+I27+I59+I63+I67+I79+I111+I115+I131+I147+I163+I175+I199+I215</f>
        <v>1285179</v>
      </c>
      <c r="J7" s="66">
        <f>J11+J23+J27+J59+J63+J67+J79+J111+J115+J131+J147+J163+J175+J195+J199+J215</f>
        <v>205176</v>
      </c>
      <c r="K7" s="66">
        <f>K11+K23+K27+K59+K63+K67+K79+K111+K115+K131+K147+K163+K175+K195+K199+K215</f>
        <v>0</v>
      </c>
      <c r="L7" s="66">
        <f>L11+L23+L27+L59+L63+L67+L79+L111+L115+L131+L147+L163+L175+L199+L215</f>
        <v>3419896</v>
      </c>
      <c r="M7" s="67">
        <f>SUM(H7:L7)</f>
        <v>11203466</v>
      </c>
      <c r="N7" s="465"/>
      <c r="O7" s="467"/>
      <c r="P7" s="463"/>
    </row>
    <row r="8" spans="1:17" ht="16.5">
      <c r="A8" s="42"/>
      <c r="B8" s="42"/>
      <c r="C8" s="62"/>
      <c r="D8" s="63"/>
      <c r="E8" s="63"/>
      <c r="F8" s="69" t="s">
        <v>1</v>
      </c>
      <c r="G8" s="70"/>
      <c r="H8" s="71">
        <f t="shared" si="0"/>
        <v>34000</v>
      </c>
      <c r="I8" s="72">
        <f>I12+I24+I28+I60+I64+I68+I80+I112+I116+I132+I148+I164+I176+I196+I200+I216</f>
        <v>124220</v>
      </c>
      <c r="J8" s="71">
        <f>J12+J24+J28+J60+J64+J68+J80+J112+J116+J132+J148+J164+J176+J196+J200+J216</f>
        <v>0</v>
      </c>
      <c r="K8" s="71">
        <f>K10+K26+K58+K62+K66+K78+K110+K114+K130+K146+K162+K174+K194+K198+K214</f>
        <v>330354</v>
      </c>
      <c r="L8" s="71">
        <f>L12+L24+L28+L60+L64+L68+L80+L112+L116+L132+L148+L164+L176+L200+L216</f>
        <v>769941</v>
      </c>
      <c r="M8" s="72">
        <f>SUM(H8:L8)</f>
        <v>1258515</v>
      </c>
      <c r="N8" s="99"/>
      <c r="O8" s="467"/>
      <c r="P8" s="463"/>
    </row>
    <row r="9" spans="1:17" ht="16.5">
      <c r="A9" s="42"/>
      <c r="B9" s="42"/>
      <c r="C9" s="62"/>
      <c r="D9" s="63"/>
      <c r="E9" s="63"/>
      <c r="F9" s="74" t="s">
        <v>113</v>
      </c>
      <c r="G9" s="75"/>
      <c r="H9" s="100">
        <f t="shared" si="0"/>
        <v>0</v>
      </c>
      <c r="I9" s="76">
        <f>I13+I25+I29+I61+I65+I69+I81+I113+I117+I133+I149+I165+I177+I197+I201+I217</f>
        <v>0</v>
      </c>
      <c r="J9" s="76">
        <f>J13+J25+J29+J61+J65+J69+J81+J113+J117+J133+J149+J165+J177+J197+J201+J217</f>
        <v>0</v>
      </c>
      <c r="K9" s="76">
        <f>K13+K25+K29+K61+K65+K69+K81+K113+K117+K133+K149+K165+K177+K197+K201+K217</f>
        <v>0</v>
      </c>
      <c r="L9" s="76"/>
      <c r="M9" s="76">
        <f>M13+M25+M29+M61+M65+M69+M81+M113+M117+M133+M149+M165+M177+M197+M201+M217</f>
        <v>4947000</v>
      </c>
      <c r="N9" s="467"/>
      <c r="O9" s="465"/>
      <c r="P9" s="463"/>
    </row>
    <row r="10" spans="1:17" ht="16.5">
      <c r="A10" s="44">
        <v>1.1000000000000001</v>
      </c>
      <c r="B10" s="44"/>
      <c r="C10" s="77">
        <v>160</v>
      </c>
      <c r="D10" s="489" t="s">
        <v>3</v>
      </c>
      <c r="E10" s="490"/>
      <c r="F10" s="491"/>
      <c r="G10" s="78">
        <f t="shared" ref="G10:M13" si="1">G14+G18</f>
        <v>14</v>
      </c>
      <c r="H10" s="79">
        <f t="shared" si="1"/>
        <v>114500</v>
      </c>
      <c r="I10" s="79">
        <f t="shared" si="1"/>
        <v>51000</v>
      </c>
      <c r="J10" s="79">
        <f t="shared" si="1"/>
        <v>0</v>
      </c>
      <c r="K10" s="79">
        <f t="shared" si="1"/>
        <v>30000</v>
      </c>
      <c r="L10" s="79">
        <f t="shared" si="1"/>
        <v>0</v>
      </c>
      <c r="M10" s="79">
        <f t="shared" si="1"/>
        <v>195500</v>
      </c>
      <c r="N10" s="467"/>
      <c r="O10" s="467"/>
      <c r="P10" s="468"/>
    </row>
    <row r="11" spans="1:17" ht="16.5">
      <c r="A11" s="42"/>
      <c r="B11" s="42"/>
      <c r="C11" s="62"/>
      <c r="D11" s="63"/>
      <c r="E11" s="63"/>
      <c r="F11" s="80" t="s">
        <v>112</v>
      </c>
      <c r="G11" s="81"/>
      <c r="H11" s="82">
        <f t="shared" si="1"/>
        <v>114500</v>
      </c>
      <c r="I11" s="82">
        <f t="shared" si="1"/>
        <v>51000</v>
      </c>
      <c r="J11" s="82">
        <f t="shared" si="1"/>
        <v>0</v>
      </c>
      <c r="K11" s="82">
        <f t="shared" si="1"/>
        <v>0</v>
      </c>
      <c r="L11" s="83">
        <f t="shared" si="1"/>
        <v>0</v>
      </c>
      <c r="M11" s="82">
        <f t="shared" si="1"/>
        <v>165500</v>
      </c>
      <c r="N11" s="68"/>
      <c r="O11" s="68"/>
    </row>
    <row r="12" spans="1:17" ht="16.5">
      <c r="A12" s="42"/>
      <c r="B12" s="42"/>
      <c r="C12" s="62"/>
      <c r="D12" s="63"/>
      <c r="E12" s="63"/>
      <c r="F12" s="80" t="s">
        <v>1</v>
      </c>
      <c r="G12" s="81"/>
      <c r="H12" s="82">
        <f t="shared" si="1"/>
        <v>0</v>
      </c>
      <c r="I12" s="82">
        <f t="shared" si="1"/>
        <v>0</v>
      </c>
      <c r="J12" s="82">
        <f t="shared" si="1"/>
        <v>0</v>
      </c>
      <c r="K12" s="82">
        <f t="shared" si="1"/>
        <v>30000</v>
      </c>
      <c r="L12" s="83">
        <f t="shared" si="1"/>
        <v>0</v>
      </c>
      <c r="M12" s="82">
        <f t="shared" si="1"/>
        <v>30000</v>
      </c>
      <c r="N12" s="68"/>
      <c r="O12" s="2"/>
    </row>
    <row r="13" spans="1:17" ht="16.5">
      <c r="A13" s="42"/>
      <c r="B13" s="42"/>
      <c r="C13" s="62"/>
      <c r="D13" s="63"/>
      <c r="E13" s="63"/>
      <c r="F13" s="80" t="s">
        <v>113</v>
      </c>
      <c r="G13" s="81"/>
      <c r="H13" s="82">
        <f t="shared" si="1"/>
        <v>0</v>
      </c>
      <c r="I13" s="82">
        <f t="shared" si="1"/>
        <v>0</v>
      </c>
      <c r="J13" s="82">
        <f t="shared" si="1"/>
        <v>0</v>
      </c>
      <c r="K13" s="82">
        <f t="shared" si="1"/>
        <v>0</v>
      </c>
      <c r="L13" s="83">
        <f t="shared" si="1"/>
        <v>0</v>
      </c>
      <c r="M13" s="82">
        <f t="shared" si="1"/>
        <v>0</v>
      </c>
      <c r="N13" s="2"/>
      <c r="O13" s="68"/>
    </row>
    <row r="14" spans="1:17" ht="16.5">
      <c r="A14" s="45" t="s">
        <v>114</v>
      </c>
      <c r="B14" s="45"/>
      <c r="C14" s="84">
        <v>16017</v>
      </c>
      <c r="D14" s="85"/>
      <c r="E14" s="492" t="s">
        <v>3</v>
      </c>
      <c r="F14" s="493"/>
      <c r="G14" s="86">
        <f t="shared" ref="G14:L14" si="2">SUM(G15:G17)</f>
        <v>12</v>
      </c>
      <c r="H14" s="87">
        <f t="shared" ref="H14" si="3">SUM(H15:H17)</f>
        <v>91000</v>
      </c>
      <c r="I14" s="87">
        <f t="shared" ref="I14:K14" si="4">SUM(I15:I17)</f>
        <v>50000</v>
      </c>
      <c r="J14" s="87">
        <f t="shared" si="4"/>
        <v>0</v>
      </c>
      <c r="K14" s="87">
        <f t="shared" si="4"/>
        <v>30000</v>
      </c>
      <c r="L14" s="87">
        <f t="shared" si="2"/>
        <v>0</v>
      </c>
      <c r="M14" s="87">
        <f t="shared" ref="M14:M25" si="5">SUM(H14:L14)</f>
        <v>171000</v>
      </c>
      <c r="N14" s="68"/>
      <c r="O14" s="68"/>
    </row>
    <row r="15" spans="1:17" ht="16.5">
      <c r="A15" s="42"/>
      <c r="B15" s="42"/>
      <c r="C15" s="88"/>
      <c r="D15" s="63"/>
      <c r="E15" s="63"/>
      <c r="F15" s="80" t="s">
        <v>112</v>
      </c>
      <c r="G15" s="81">
        <v>12</v>
      </c>
      <c r="H15" s="82">
        <v>91000</v>
      </c>
      <c r="I15" s="83">
        <v>50000</v>
      </c>
      <c r="J15" s="83"/>
      <c r="K15" s="83"/>
      <c r="L15" s="83"/>
      <c r="M15" s="82">
        <f t="shared" si="5"/>
        <v>141000</v>
      </c>
      <c r="N15" s="2"/>
      <c r="O15" s="2"/>
    </row>
    <row r="16" spans="1:17" ht="16.5">
      <c r="A16" s="42"/>
      <c r="B16" s="42"/>
      <c r="C16" s="88"/>
      <c r="D16" s="63"/>
      <c r="E16" s="63"/>
      <c r="F16" s="80" t="s">
        <v>1</v>
      </c>
      <c r="G16" s="81"/>
      <c r="H16" s="82"/>
      <c r="I16" s="83"/>
      <c r="J16" s="83"/>
      <c r="K16" s="83">
        <v>30000</v>
      </c>
      <c r="L16" s="83"/>
      <c r="M16" s="82">
        <f t="shared" si="5"/>
        <v>30000</v>
      </c>
      <c r="N16" s="2"/>
      <c r="O16" s="2"/>
    </row>
    <row r="17" spans="1:15" ht="16.5">
      <c r="A17" s="42"/>
      <c r="B17" s="42"/>
      <c r="C17" s="88"/>
      <c r="D17" s="63"/>
      <c r="E17" s="63"/>
      <c r="F17" s="80" t="s">
        <v>113</v>
      </c>
      <c r="G17" s="81"/>
      <c r="H17" s="82">
        <v>0</v>
      </c>
      <c r="I17" s="82"/>
      <c r="J17" s="82"/>
      <c r="K17" s="82"/>
      <c r="L17" s="83">
        <v>0</v>
      </c>
      <c r="M17" s="82">
        <f t="shared" si="5"/>
        <v>0</v>
      </c>
      <c r="N17" s="2"/>
      <c r="O17" s="2"/>
    </row>
    <row r="18" spans="1:15" ht="16.5">
      <c r="A18" s="45" t="s">
        <v>115</v>
      </c>
      <c r="B18" s="45"/>
      <c r="C18" s="84">
        <v>16097</v>
      </c>
      <c r="D18" s="85"/>
      <c r="E18" s="492" t="s">
        <v>116</v>
      </c>
      <c r="F18" s="493"/>
      <c r="G18" s="86">
        <f t="shared" ref="G18:L18" si="6">SUM(G19:G21)</f>
        <v>2</v>
      </c>
      <c r="H18" s="87">
        <f t="shared" si="6"/>
        <v>23500</v>
      </c>
      <c r="I18" s="87">
        <f t="shared" si="6"/>
        <v>1000</v>
      </c>
      <c r="J18" s="87">
        <f t="shared" si="6"/>
        <v>0</v>
      </c>
      <c r="K18" s="87">
        <f t="shared" si="6"/>
        <v>0</v>
      </c>
      <c r="L18" s="87">
        <f t="shared" si="6"/>
        <v>0</v>
      </c>
      <c r="M18" s="87">
        <f t="shared" si="5"/>
        <v>24500</v>
      </c>
      <c r="N18" s="2"/>
      <c r="O18" s="2"/>
    </row>
    <row r="19" spans="1:15" ht="16.5">
      <c r="A19" s="42"/>
      <c r="B19" s="42"/>
      <c r="C19" s="62"/>
      <c r="D19" s="63"/>
      <c r="E19" s="63"/>
      <c r="F19" s="80" t="s">
        <v>112</v>
      </c>
      <c r="G19" s="81">
        <v>2</v>
      </c>
      <c r="H19" s="82">
        <v>23500</v>
      </c>
      <c r="I19" s="82">
        <v>1000</v>
      </c>
      <c r="J19" s="82"/>
      <c r="K19" s="82"/>
      <c r="L19" s="83"/>
      <c r="M19" s="82">
        <f t="shared" si="5"/>
        <v>24500</v>
      </c>
      <c r="N19" s="2"/>
      <c r="O19" s="68"/>
    </row>
    <row r="20" spans="1:15" ht="16.5">
      <c r="A20" s="42"/>
      <c r="B20" s="42"/>
      <c r="C20" s="62"/>
      <c r="D20" s="63"/>
      <c r="E20" s="63"/>
      <c r="F20" s="80" t="s">
        <v>1</v>
      </c>
      <c r="G20" s="81"/>
      <c r="H20" s="82"/>
      <c r="I20" s="82"/>
      <c r="J20" s="82"/>
      <c r="K20" s="82"/>
      <c r="L20" s="83"/>
      <c r="M20" s="82">
        <f t="shared" si="5"/>
        <v>0</v>
      </c>
      <c r="N20" s="2"/>
      <c r="O20" s="2"/>
    </row>
    <row r="21" spans="1:15" ht="16.5">
      <c r="A21" s="42"/>
      <c r="B21" s="42"/>
      <c r="C21" s="62"/>
      <c r="D21" s="63"/>
      <c r="E21" s="63"/>
      <c r="F21" s="80" t="s">
        <v>113</v>
      </c>
      <c r="G21" s="81"/>
      <c r="H21" s="82"/>
      <c r="I21" s="82"/>
      <c r="J21" s="82"/>
      <c r="K21" s="82"/>
      <c r="L21" s="83"/>
      <c r="M21" s="82">
        <f t="shared" si="5"/>
        <v>0</v>
      </c>
      <c r="N21" s="2"/>
      <c r="O21" s="2"/>
    </row>
    <row r="22" spans="1:15" ht="16.5">
      <c r="A22" s="44">
        <v>1.2</v>
      </c>
      <c r="B22" s="44"/>
      <c r="C22" s="77">
        <v>169</v>
      </c>
      <c r="D22" s="489" t="s">
        <v>117</v>
      </c>
      <c r="E22" s="490"/>
      <c r="F22" s="491"/>
      <c r="G22" s="78">
        <f t="shared" ref="G22:L22" si="7">SUM(G23:G25)</f>
        <v>0</v>
      </c>
      <c r="H22" s="79">
        <f t="shared" si="7"/>
        <v>100000</v>
      </c>
      <c r="I22" s="79">
        <f t="shared" si="7"/>
        <v>15000</v>
      </c>
      <c r="J22" s="79">
        <f t="shared" si="7"/>
        <v>0</v>
      </c>
      <c r="K22" s="79">
        <f t="shared" si="7"/>
        <v>0</v>
      </c>
      <c r="L22" s="79">
        <f t="shared" si="7"/>
        <v>0</v>
      </c>
      <c r="M22" s="79">
        <f t="shared" si="5"/>
        <v>115000</v>
      </c>
      <c r="N22" s="2"/>
      <c r="O22" s="2"/>
    </row>
    <row r="23" spans="1:15" ht="16.5">
      <c r="A23" s="42"/>
      <c r="B23" s="42"/>
      <c r="C23" s="89"/>
      <c r="D23" s="63"/>
      <c r="E23" s="63"/>
      <c r="F23" s="80" t="s">
        <v>112</v>
      </c>
      <c r="G23" s="81"/>
      <c r="H23" s="83">
        <v>100000</v>
      </c>
      <c r="I23" s="82">
        <v>15000</v>
      </c>
      <c r="J23" s="82"/>
      <c r="K23" s="82"/>
      <c r="L23" s="83"/>
      <c r="M23" s="82">
        <f t="shared" si="5"/>
        <v>115000</v>
      </c>
      <c r="N23" s="2"/>
      <c r="O23" s="2"/>
    </row>
    <row r="24" spans="1:15" ht="16.5">
      <c r="A24" s="42"/>
      <c r="B24" s="42"/>
      <c r="C24" s="89"/>
      <c r="D24" s="63"/>
      <c r="E24" s="63"/>
      <c r="F24" s="80" t="s">
        <v>1</v>
      </c>
      <c r="G24" s="81"/>
      <c r="H24" s="82"/>
      <c r="I24" s="82"/>
      <c r="J24" s="82"/>
      <c r="K24" s="82"/>
      <c r="L24" s="83"/>
      <c r="M24" s="82">
        <f t="shared" si="5"/>
        <v>0</v>
      </c>
      <c r="N24" s="2"/>
      <c r="O24" s="2"/>
    </row>
    <row r="25" spans="1:15" ht="16.5">
      <c r="A25" s="42"/>
      <c r="B25" s="42"/>
      <c r="C25" s="89"/>
      <c r="D25" s="63"/>
      <c r="E25" s="63"/>
      <c r="F25" s="80" t="s">
        <v>113</v>
      </c>
      <c r="G25" s="81"/>
      <c r="H25" s="82"/>
      <c r="I25" s="82"/>
      <c r="J25" s="82"/>
      <c r="K25" s="82"/>
      <c r="L25" s="83"/>
      <c r="M25" s="82">
        <f t="shared" si="5"/>
        <v>0</v>
      </c>
      <c r="N25" s="2"/>
      <c r="O25" s="2"/>
    </row>
    <row r="26" spans="1:15" ht="16.5">
      <c r="A26" s="44">
        <v>1.3</v>
      </c>
      <c r="B26" s="44"/>
      <c r="C26" s="77">
        <v>163</v>
      </c>
      <c r="D26" s="489" t="s">
        <v>4</v>
      </c>
      <c r="E26" s="490"/>
      <c r="F26" s="491"/>
      <c r="G26" s="78">
        <f>SUM(G30+G34+G38+G42+G46+G50+G54)</f>
        <v>43</v>
      </c>
      <c r="H26" s="79">
        <f t="shared" ref="H26:H29" si="8">SUM(H30+H34+H38+H42+H46+H50+H54)</f>
        <v>260300</v>
      </c>
      <c r="I26" s="79">
        <f t="shared" ref="I26:K29" si="9">SUM(I30+I34+I38+I42+I46+I50+I54)</f>
        <v>78000</v>
      </c>
      <c r="J26" s="79">
        <f t="shared" si="9"/>
        <v>53000</v>
      </c>
      <c r="K26" s="79">
        <f t="shared" si="9"/>
        <v>2000</v>
      </c>
      <c r="L26" s="79">
        <f t="shared" ref="L26:M26" si="10">SUM(L30+L34+L38+L42+L46+L50+L54)</f>
        <v>15000</v>
      </c>
      <c r="M26" s="79">
        <f t="shared" si="10"/>
        <v>408300</v>
      </c>
      <c r="N26" s="2"/>
      <c r="O26" s="2"/>
    </row>
    <row r="27" spans="1:15" ht="16.5">
      <c r="A27" s="42"/>
      <c r="B27" s="42"/>
      <c r="C27" s="62"/>
      <c r="D27" s="63"/>
      <c r="E27" s="63"/>
      <c r="F27" s="80" t="s">
        <v>112</v>
      </c>
      <c r="G27" s="81">
        <f>SUM(G31+G35+G39+G43+G47+G51+G55)</f>
        <v>43</v>
      </c>
      <c r="H27" s="82">
        <f t="shared" si="8"/>
        <v>260300</v>
      </c>
      <c r="I27" s="82">
        <f t="shared" si="9"/>
        <v>78000</v>
      </c>
      <c r="J27" s="82">
        <f t="shared" si="9"/>
        <v>53000</v>
      </c>
      <c r="K27" s="82">
        <f t="shared" si="9"/>
        <v>0</v>
      </c>
      <c r="L27" s="83">
        <f t="shared" ref="L27:M27" si="11">SUM(L31+L35+L39+L43+L47+L51+L55)</f>
        <v>10000</v>
      </c>
      <c r="M27" s="82">
        <f t="shared" si="11"/>
        <v>401300</v>
      </c>
      <c r="N27" s="2"/>
      <c r="O27" s="2"/>
    </row>
    <row r="28" spans="1:15" ht="16.5">
      <c r="A28" s="42"/>
      <c r="B28" s="42"/>
      <c r="C28" s="62"/>
      <c r="D28" s="63"/>
      <c r="E28" s="63"/>
      <c r="F28" s="80" t="s">
        <v>1</v>
      </c>
      <c r="G28" s="81"/>
      <c r="H28" s="82">
        <f t="shared" si="8"/>
        <v>0</v>
      </c>
      <c r="I28" s="82">
        <f t="shared" si="9"/>
        <v>0</v>
      </c>
      <c r="J28" s="82">
        <f t="shared" si="9"/>
        <v>0</v>
      </c>
      <c r="K28" s="82"/>
      <c r="L28" s="83">
        <f t="shared" ref="L28:M29" si="12">SUM(L32+L36+L40+L44+L48+L52+L56)</f>
        <v>5000</v>
      </c>
      <c r="M28" s="82">
        <f t="shared" si="12"/>
        <v>7000</v>
      </c>
      <c r="N28" s="2"/>
      <c r="O28" s="2"/>
    </row>
    <row r="29" spans="1:15" ht="16.5">
      <c r="A29" s="42"/>
      <c r="B29" s="42"/>
      <c r="C29" s="62"/>
      <c r="D29" s="63"/>
      <c r="E29" s="63"/>
      <c r="F29" s="80" t="s">
        <v>113</v>
      </c>
      <c r="G29" s="81"/>
      <c r="H29" s="82">
        <f t="shared" si="8"/>
        <v>0</v>
      </c>
      <c r="I29" s="82">
        <f t="shared" si="9"/>
        <v>0</v>
      </c>
      <c r="J29" s="82">
        <f t="shared" si="9"/>
        <v>0</v>
      </c>
      <c r="K29" s="82">
        <f t="shared" si="9"/>
        <v>0</v>
      </c>
      <c r="L29" s="83">
        <f t="shared" si="12"/>
        <v>0</v>
      </c>
      <c r="M29" s="82">
        <f t="shared" si="12"/>
        <v>0</v>
      </c>
      <c r="N29" s="2"/>
      <c r="O29" s="2"/>
    </row>
    <row r="30" spans="1:15" ht="16.5">
      <c r="A30" s="45" t="s">
        <v>118</v>
      </c>
      <c r="B30" s="45"/>
      <c r="C30" s="84">
        <v>16317</v>
      </c>
      <c r="D30" s="85"/>
      <c r="E30" s="492" t="s">
        <v>5</v>
      </c>
      <c r="F30" s="493"/>
      <c r="G30" s="86">
        <f t="shared" ref="G30:L30" si="13">SUM(G31:G33)</f>
        <v>43</v>
      </c>
      <c r="H30" s="87">
        <f t="shared" si="13"/>
        <v>253000</v>
      </c>
      <c r="I30" s="87">
        <f t="shared" si="13"/>
        <v>78000</v>
      </c>
      <c r="J30" s="87">
        <f t="shared" si="13"/>
        <v>53000</v>
      </c>
      <c r="K30" s="87">
        <f t="shared" si="13"/>
        <v>0</v>
      </c>
      <c r="L30" s="87">
        <f t="shared" si="13"/>
        <v>15000</v>
      </c>
      <c r="M30" s="87">
        <f t="shared" ref="M30:M57" si="14">SUM(H30:L30)</f>
        <v>399000</v>
      </c>
      <c r="N30" s="2"/>
      <c r="O30" s="2"/>
    </row>
    <row r="31" spans="1:15" ht="16.5">
      <c r="A31" s="42"/>
      <c r="B31" s="42"/>
      <c r="C31" s="62"/>
      <c r="D31" s="63"/>
      <c r="E31" s="63"/>
      <c r="F31" s="80" t="s">
        <v>112</v>
      </c>
      <c r="G31" s="81">
        <v>43</v>
      </c>
      <c r="H31" s="82">
        <v>253000</v>
      </c>
      <c r="I31" s="83">
        <v>78000</v>
      </c>
      <c r="J31" s="82">
        <v>53000</v>
      </c>
      <c r="K31" s="82"/>
      <c r="L31" s="83">
        <f>'4.2 Fin.i projekteve kapita '!N16</f>
        <v>10000</v>
      </c>
      <c r="M31" s="82">
        <f t="shared" si="14"/>
        <v>394000</v>
      </c>
      <c r="N31" s="2"/>
      <c r="O31" s="2"/>
    </row>
    <row r="32" spans="1:15" ht="16.5">
      <c r="A32" s="42"/>
      <c r="B32" s="42"/>
      <c r="C32" s="62"/>
      <c r="D32" s="63"/>
      <c r="E32" s="63"/>
      <c r="F32" s="80" t="s">
        <v>1</v>
      </c>
      <c r="G32" s="81"/>
      <c r="H32" s="82"/>
      <c r="I32" s="82"/>
      <c r="J32" s="82"/>
      <c r="K32" s="82"/>
      <c r="L32" s="83">
        <f>'4.2 Fin.i projekteve kapita '!O16</f>
        <v>5000</v>
      </c>
      <c r="M32" s="82">
        <f t="shared" si="14"/>
        <v>5000</v>
      </c>
      <c r="N32" s="2"/>
      <c r="O32" s="2"/>
    </row>
    <row r="33" spans="1:15" ht="16.5">
      <c r="A33" s="42"/>
      <c r="B33" s="42"/>
      <c r="C33" s="62"/>
      <c r="D33" s="63"/>
      <c r="E33" s="63"/>
      <c r="F33" s="80" t="s">
        <v>113</v>
      </c>
      <c r="G33" s="81"/>
      <c r="H33" s="82">
        <v>0</v>
      </c>
      <c r="I33" s="82"/>
      <c r="J33" s="82"/>
      <c r="K33" s="82"/>
      <c r="L33" s="83">
        <f>'4.2 Fin.i projekteve kapita '!P16</f>
        <v>0</v>
      </c>
      <c r="M33" s="82">
        <f t="shared" si="14"/>
        <v>0</v>
      </c>
      <c r="N33" s="2"/>
      <c r="O33" s="2"/>
    </row>
    <row r="34" spans="1:15" ht="16.5">
      <c r="A34" s="45" t="s">
        <v>119</v>
      </c>
      <c r="B34" s="45"/>
      <c r="C34" s="84">
        <v>16357</v>
      </c>
      <c r="D34" s="85"/>
      <c r="E34" s="492" t="s">
        <v>120</v>
      </c>
      <c r="F34" s="493"/>
      <c r="G34" s="86">
        <f t="shared" ref="G34:L34" si="15">SUM(G35:G37)</f>
        <v>0</v>
      </c>
      <c r="H34" s="87">
        <f t="shared" si="15"/>
        <v>0</v>
      </c>
      <c r="I34" s="87">
        <f t="shared" si="15"/>
        <v>0</v>
      </c>
      <c r="J34" s="87">
        <f t="shared" si="15"/>
        <v>0</v>
      </c>
      <c r="K34" s="87">
        <f t="shared" si="15"/>
        <v>0</v>
      </c>
      <c r="L34" s="87">
        <f t="shared" si="15"/>
        <v>0</v>
      </c>
      <c r="M34" s="87">
        <f t="shared" si="14"/>
        <v>0</v>
      </c>
      <c r="N34" s="2"/>
      <c r="O34" s="2"/>
    </row>
    <row r="35" spans="1:15" ht="16.5">
      <c r="A35" s="42"/>
      <c r="B35" s="42"/>
      <c r="C35" s="62"/>
      <c r="D35" s="63"/>
      <c r="E35" s="63"/>
      <c r="F35" s="80" t="s">
        <v>112</v>
      </c>
      <c r="G35" s="81"/>
      <c r="H35" s="82"/>
      <c r="I35" s="82"/>
      <c r="J35" s="82"/>
      <c r="K35" s="82"/>
      <c r="L35" s="83"/>
      <c r="M35" s="82">
        <f t="shared" si="14"/>
        <v>0</v>
      </c>
      <c r="N35" s="2"/>
      <c r="O35" s="2"/>
    </row>
    <row r="36" spans="1:15" ht="16.5">
      <c r="A36" s="42"/>
      <c r="B36" s="42"/>
      <c r="C36" s="62"/>
      <c r="D36" s="63"/>
      <c r="E36" s="63"/>
      <c r="F36" s="80" t="s">
        <v>1</v>
      </c>
      <c r="G36" s="81"/>
      <c r="H36" s="82"/>
      <c r="I36" s="82"/>
      <c r="J36" s="82"/>
      <c r="K36" s="82"/>
      <c r="L36" s="83"/>
      <c r="M36" s="82">
        <f t="shared" si="14"/>
        <v>0</v>
      </c>
      <c r="N36" s="2"/>
      <c r="O36" s="2"/>
    </row>
    <row r="37" spans="1:15" ht="16.5">
      <c r="A37" s="42"/>
      <c r="B37" s="42"/>
      <c r="C37" s="62"/>
      <c r="D37" s="63"/>
      <c r="E37" s="63"/>
      <c r="F37" s="80" t="s">
        <v>113</v>
      </c>
      <c r="G37" s="81"/>
      <c r="H37" s="82"/>
      <c r="I37" s="82"/>
      <c r="J37" s="82"/>
      <c r="K37" s="82"/>
      <c r="L37" s="83"/>
      <c r="M37" s="82">
        <f t="shared" si="14"/>
        <v>0</v>
      </c>
      <c r="N37" s="2"/>
      <c r="O37" s="2"/>
    </row>
    <row r="38" spans="1:15" ht="16.5">
      <c r="A38" s="45" t="s">
        <v>121</v>
      </c>
      <c r="B38" s="45"/>
      <c r="C38" s="84">
        <v>16397</v>
      </c>
      <c r="D38" s="85"/>
      <c r="E38" s="492" t="s">
        <v>122</v>
      </c>
      <c r="F38" s="493"/>
      <c r="G38" s="86">
        <f t="shared" ref="G38:L38" si="16">SUM(G39:G41)</f>
        <v>0</v>
      </c>
      <c r="H38" s="87">
        <f t="shared" si="16"/>
        <v>0</v>
      </c>
      <c r="I38" s="87">
        <f t="shared" si="16"/>
        <v>0</v>
      </c>
      <c r="J38" s="87">
        <f t="shared" si="16"/>
        <v>0</v>
      </c>
      <c r="K38" s="87">
        <f t="shared" si="16"/>
        <v>2000</v>
      </c>
      <c r="L38" s="87">
        <f t="shared" si="16"/>
        <v>0</v>
      </c>
      <c r="M38" s="87">
        <f t="shared" si="14"/>
        <v>2000</v>
      </c>
      <c r="N38" s="2"/>
      <c r="O38" s="2"/>
    </row>
    <row r="39" spans="1:15" ht="16.5">
      <c r="A39" s="42"/>
      <c r="B39" s="42"/>
      <c r="C39" s="62"/>
      <c r="D39" s="63"/>
      <c r="E39" s="63"/>
      <c r="F39" s="80" t="s">
        <v>112</v>
      </c>
      <c r="G39" s="81"/>
      <c r="H39" s="82"/>
      <c r="I39" s="82"/>
      <c r="J39" s="82"/>
      <c r="K39" s="82"/>
      <c r="L39" s="83"/>
      <c r="M39" s="82">
        <f t="shared" si="14"/>
        <v>0</v>
      </c>
      <c r="N39" s="2"/>
      <c r="O39" s="2"/>
    </row>
    <row r="40" spans="1:15" ht="16.5">
      <c r="A40" s="42"/>
      <c r="B40" s="42"/>
      <c r="C40" s="62"/>
      <c r="D40" s="63"/>
      <c r="E40" s="63"/>
      <c r="F40" s="80" t="s">
        <v>1</v>
      </c>
      <c r="G40" s="81"/>
      <c r="H40" s="82"/>
      <c r="I40" s="82"/>
      <c r="J40" s="82"/>
      <c r="K40" s="82">
        <v>2000</v>
      </c>
      <c r="L40" s="83"/>
      <c r="M40" s="82">
        <f t="shared" si="14"/>
        <v>2000</v>
      </c>
      <c r="N40" s="2"/>
      <c r="O40" s="2"/>
    </row>
    <row r="41" spans="1:15" ht="16.5">
      <c r="A41" s="42"/>
      <c r="B41" s="42"/>
      <c r="C41" s="62"/>
      <c r="D41" s="63"/>
      <c r="E41" s="63"/>
      <c r="F41" s="80" t="s">
        <v>113</v>
      </c>
      <c r="G41" s="81"/>
      <c r="H41" s="82"/>
      <c r="I41" s="82"/>
      <c r="J41" s="82"/>
      <c r="K41" s="82"/>
      <c r="L41" s="83"/>
      <c r="M41" s="82">
        <f t="shared" si="14"/>
        <v>0</v>
      </c>
      <c r="N41" s="2"/>
      <c r="O41" s="2"/>
    </row>
    <row r="42" spans="1:15" ht="16.5">
      <c r="A42" s="45" t="s">
        <v>123</v>
      </c>
      <c r="B42" s="45"/>
      <c r="C42" s="84">
        <v>16437</v>
      </c>
      <c r="D42" s="85"/>
      <c r="E42" s="492" t="s">
        <v>124</v>
      </c>
      <c r="F42" s="493"/>
      <c r="G42" s="86">
        <f t="shared" ref="G42:L42" si="17">SUM(G43:G45)</f>
        <v>0</v>
      </c>
      <c r="H42" s="87">
        <f t="shared" si="17"/>
        <v>0</v>
      </c>
      <c r="I42" s="87">
        <f t="shared" si="17"/>
        <v>0</v>
      </c>
      <c r="J42" s="87">
        <f t="shared" si="17"/>
        <v>0</v>
      </c>
      <c r="K42" s="87">
        <f t="shared" si="17"/>
        <v>0</v>
      </c>
      <c r="L42" s="87">
        <f t="shared" si="17"/>
        <v>0</v>
      </c>
      <c r="M42" s="87">
        <f t="shared" si="14"/>
        <v>0</v>
      </c>
      <c r="N42" s="2"/>
      <c r="O42" s="2"/>
    </row>
    <row r="43" spans="1:15" ht="16.5">
      <c r="A43" s="42"/>
      <c r="B43" s="42"/>
      <c r="C43" s="62"/>
      <c r="D43" s="63"/>
      <c r="E43" s="63"/>
      <c r="F43" s="80" t="s">
        <v>112</v>
      </c>
      <c r="G43" s="81"/>
      <c r="H43" s="82"/>
      <c r="I43" s="82"/>
      <c r="J43" s="82"/>
      <c r="K43" s="82"/>
      <c r="L43" s="83"/>
      <c r="M43" s="82">
        <f t="shared" si="14"/>
        <v>0</v>
      </c>
      <c r="N43" s="2"/>
      <c r="O43" s="2"/>
    </row>
    <row r="44" spans="1:15" ht="16.5">
      <c r="A44" s="42"/>
      <c r="B44" s="42"/>
      <c r="C44" s="62"/>
      <c r="D44" s="63"/>
      <c r="E44" s="63"/>
      <c r="F44" s="80" t="s">
        <v>1</v>
      </c>
      <c r="G44" s="81"/>
      <c r="H44" s="82"/>
      <c r="I44" s="82"/>
      <c r="J44" s="82"/>
      <c r="K44" s="82"/>
      <c r="L44" s="83"/>
      <c r="M44" s="82">
        <f t="shared" si="14"/>
        <v>0</v>
      </c>
      <c r="N44" s="2"/>
      <c r="O44" s="2"/>
    </row>
    <row r="45" spans="1:15" ht="16.5">
      <c r="A45" s="42"/>
      <c r="B45" s="42"/>
      <c r="C45" s="62"/>
      <c r="D45" s="63"/>
      <c r="E45" s="63"/>
      <c r="F45" s="80" t="s">
        <v>113</v>
      </c>
      <c r="G45" s="81"/>
      <c r="H45" s="82"/>
      <c r="I45" s="82"/>
      <c r="J45" s="82"/>
      <c r="K45" s="82"/>
      <c r="L45" s="83"/>
      <c r="M45" s="82">
        <f t="shared" si="14"/>
        <v>0</v>
      </c>
      <c r="N45" s="2"/>
      <c r="O45" s="2"/>
    </row>
    <row r="46" spans="1:15" ht="16.5">
      <c r="A46" s="45" t="s">
        <v>125</v>
      </c>
      <c r="B46" s="45"/>
      <c r="C46" s="84">
        <v>16477</v>
      </c>
      <c r="D46" s="85"/>
      <c r="E46" s="492" t="s">
        <v>126</v>
      </c>
      <c r="F46" s="493"/>
      <c r="G46" s="86">
        <f t="shared" ref="G46:L46" si="18">SUM(G47:G49)</f>
        <v>0</v>
      </c>
      <c r="H46" s="87">
        <f t="shared" si="18"/>
        <v>0</v>
      </c>
      <c r="I46" s="87">
        <f t="shared" si="18"/>
        <v>0</v>
      </c>
      <c r="J46" s="87">
        <f t="shared" si="18"/>
        <v>0</v>
      </c>
      <c r="K46" s="87">
        <f t="shared" si="18"/>
        <v>0</v>
      </c>
      <c r="L46" s="87">
        <f t="shared" si="18"/>
        <v>0</v>
      </c>
      <c r="M46" s="87">
        <f t="shared" si="14"/>
        <v>0</v>
      </c>
      <c r="N46" s="2"/>
      <c r="O46" s="2"/>
    </row>
    <row r="47" spans="1:15" ht="16.5">
      <c r="A47" s="42"/>
      <c r="B47" s="42"/>
      <c r="C47" s="62"/>
      <c r="D47" s="63"/>
      <c r="E47" s="63"/>
      <c r="F47" s="80" t="s">
        <v>112</v>
      </c>
      <c r="G47" s="81"/>
      <c r="H47" s="82"/>
      <c r="I47" s="82"/>
      <c r="J47" s="82"/>
      <c r="K47" s="82"/>
      <c r="L47" s="83"/>
      <c r="M47" s="82">
        <f t="shared" si="14"/>
        <v>0</v>
      </c>
      <c r="N47" s="2"/>
      <c r="O47" s="2"/>
    </row>
    <row r="48" spans="1:15" ht="16.5">
      <c r="A48" s="42"/>
      <c r="B48" s="42"/>
      <c r="C48" s="62"/>
      <c r="D48" s="63"/>
      <c r="E48" s="63"/>
      <c r="F48" s="80" t="s">
        <v>1</v>
      </c>
      <c r="G48" s="81"/>
      <c r="H48" s="82"/>
      <c r="I48" s="82"/>
      <c r="J48" s="82"/>
      <c r="K48" s="82"/>
      <c r="L48" s="83"/>
      <c r="M48" s="82">
        <f t="shared" si="14"/>
        <v>0</v>
      </c>
      <c r="N48" s="2"/>
      <c r="O48" s="2"/>
    </row>
    <row r="49" spans="1:15" ht="16.5">
      <c r="A49" s="42"/>
      <c r="B49" s="42"/>
      <c r="C49" s="62"/>
      <c r="D49" s="63"/>
      <c r="E49" s="63"/>
      <c r="F49" s="80" t="s">
        <v>113</v>
      </c>
      <c r="G49" s="81"/>
      <c r="H49" s="82"/>
      <c r="I49" s="82"/>
      <c r="J49" s="82"/>
      <c r="K49" s="82"/>
      <c r="L49" s="83"/>
      <c r="M49" s="82">
        <f t="shared" si="14"/>
        <v>0</v>
      </c>
      <c r="N49" s="2"/>
      <c r="O49" s="2"/>
    </row>
    <row r="50" spans="1:15" ht="16.5">
      <c r="A50" s="45" t="s">
        <v>127</v>
      </c>
      <c r="B50" s="45"/>
      <c r="C50" s="84">
        <v>16517</v>
      </c>
      <c r="D50" s="85"/>
      <c r="E50" s="492" t="s">
        <v>128</v>
      </c>
      <c r="F50" s="493"/>
      <c r="G50" s="86">
        <f t="shared" ref="G50:L50" si="19">SUM(G51:G53)</f>
        <v>0</v>
      </c>
      <c r="H50" s="87">
        <f t="shared" si="19"/>
        <v>7300</v>
      </c>
      <c r="I50" s="87">
        <f t="shared" si="19"/>
        <v>0</v>
      </c>
      <c r="J50" s="87">
        <f t="shared" si="19"/>
        <v>0</v>
      </c>
      <c r="K50" s="87">
        <f t="shared" si="19"/>
        <v>0</v>
      </c>
      <c r="L50" s="87">
        <f t="shared" si="19"/>
        <v>0</v>
      </c>
      <c r="M50" s="87">
        <f t="shared" si="14"/>
        <v>7300</v>
      </c>
      <c r="N50" s="2"/>
      <c r="O50" s="2"/>
    </row>
    <row r="51" spans="1:15" ht="16.5">
      <c r="A51" s="42"/>
      <c r="B51" s="42"/>
      <c r="C51" s="62"/>
      <c r="D51" s="63"/>
      <c r="E51" s="63"/>
      <c r="F51" s="80" t="s">
        <v>112</v>
      </c>
      <c r="G51" s="81"/>
      <c r="H51" s="82">
        <v>7300</v>
      </c>
      <c r="I51" s="82"/>
      <c r="J51" s="82"/>
      <c r="K51" s="82"/>
      <c r="L51" s="83"/>
      <c r="M51" s="82">
        <f t="shared" si="14"/>
        <v>7300</v>
      </c>
      <c r="N51" s="2"/>
      <c r="O51" s="68"/>
    </row>
    <row r="52" spans="1:15" ht="16.5">
      <c r="A52" s="42"/>
      <c r="B52" s="42"/>
      <c r="C52" s="62"/>
      <c r="D52" s="63"/>
      <c r="E52" s="63"/>
      <c r="F52" s="80" t="s">
        <v>1</v>
      </c>
      <c r="G52" s="81"/>
      <c r="H52" s="82"/>
      <c r="I52" s="82"/>
      <c r="J52" s="82"/>
      <c r="K52" s="83"/>
      <c r="L52" s="83"/>
      <c r="M52" s="82">
        <f t="shared" si="14"/>
        <v>0</v>
      </c>
      <c r="N52" s="2"/>
      <c r="O52" s="2"/>
    </row>
    <row r="53" spans="1:15" ht="16.5">
      <c r="A53" s="42"/>
      <c r="B53" s="42"/>
      <c r="C53" s="62"/>
      <c r="D53" s="63"/>
      <c r="E53" s="63"/>
      <c r="F53" s="80" t="s">
        <v>113</v>
      </c>
      <c r="G53" s="81"/>
      <c r="H53" s="82"/>
      <c r="I53" s="82"/>
      <c r="J53" s="82"/>
      <c r="K53" s="82"/>
      <c r="L53" s="83"/>
      <c r="M53" s="82">
        <f t="shared" si="14"/>
        <v>0</v>
      </c>
      <c r="N53" s="2"/>
      <c r="O53" s="2"/>
    </row>
    <row r="54" spans="1:15" ht="16.5">
      <c r="A54" s="45" t="s">
        <v>129</v>
      </c>
      <c r="B54" s="45"/>
      <c r="C54" s="84">
        <v>16557</v>
      </c>
      <c r="D54" s="85"/>
      <c r="E54" s="492" t="s">
        <v>130</v>
      </c>
      <c r="F54" s="493"/>
      <c r="G54" s="86">
        <f t="shared" ref="G54:L54" si="20">SUM(G55:G57)</f>
        <v>0</v>
      </c>
      <c r="H54" s="87">
        <f t="shared" si="20"/>
        <v>0</v>
      </c>
      <c r="I54" s="87">
        <f t="shared" si="20"/>
        <v>0</v>
      </c>
      <c r="J54" s="87">
        <f t="shared" si="20"/>
        <v>0</v>
      </c>
      <c r="K54" s="87">
        <f t="shared" si="20"/>
        <v>0</v>
      </c>
      <c r="L54" s="87">
        <f t="shared" si="20"/>
        <v>0</v>
      </c>
      <c r="M54" s="87">
        <f t="shared" si="14"/>
        <v>0</v>
      </c>
      <c r="N54" s="2"/>
      <c r="O54" s="2"/>
    </row>
    <row r="55" spans="1:15" ht="16.5">
      <c r="A55" s="42"/>
      <c r="B55" s="42"/>
      <c r="C55" s="62"/>
      <c r="D55" s="63"/>
      <c r="E55" s="63"/>
      <c r="F55" s="80" t="s">
        <v>112</v>
      </c>
      <c r="G55" s="81"/>
      <c r="H55" s="82"/>
      <c r="I55" s="82"/>
      <c r="J55" s="82"/>
      <c r="K55" s="82"/>
      <c r="L55" s="83"/>
      <c r="M55" s="82">
        <f t="shared" si="14"/>
        <v>0</v>
      </c>
      <c r="N55" s="2"/>
      <c r="O55" s="2"/>
    </row>
    <row r="56" spans="1:15" ht="16.5">
      <c r="A56" s="42"/>
      <c r="B56" s="42"/>
      <c r="C56" s="62"/>
      <c r="D56" s="63"/>
      <c r="E56" s="63"/>
      <c r="F56" s="80" t="s">
        <v>1</v>
      </c>
      <c r="G56" s="81"/>
      <c r="H56" s="82"/>
      <c r="I56" s="82"/>
      <c r="J56" s="82"/>
      <c r="K56" s="82"/>
      <c r="L56" s="83"/>
      <c r="M56" s="82">
        <f t="shared" si="14"/>
        <v>0</v>
      </c>
      <c r="N56" s="2"/>
      <c r="O56" s="2"/>
    </row>
    <row r="57" spans="1:15" ht="16.5">
      <c r="A57" s="42"/>
      <c r="B57" s="42"/>
      <c r="C57" s="62"/>
      <c r="D57" s="63"/>
      <c r="E57" s="63"/>
      <c r="F57" s="80" t="s">
        <v>113</v>
      </c>
      <c r="G57" s="81"/>
      <c r="H57" s="82"/>
      <c r="I57" s="82"/>
      <c r="J57" s="82"/>
      <c r="K57" s="82"/>
      <c r="L57" s="83"/>
      <c r="M57" s="82">
        <f t="shared" si="14"/>
        <v>0</v>
      </c>
      <c r="N57" s="2"/>
      <c r="O57" s="2"/>
    </row>
    <row r="58" spans="1:15" ht="16.5">
      <c r="A58" s="44">
        <v>1.4</v>
      </c>
      <c r="B58" s="44"/>
      <c r="C58" s="77">
        <v>166</v>
      </c>
      <c r="D58" s="489" t="s">
        <v>131</v>
      </c>
      <c r="E58" s="490"/>
      <c r="F58" s="491"/>
      <c r="G58" s="78">
        <f t="shared" ref="G58:L58" si="21">SUM(G59:G61)</f>
        <v>8</v>
      </c>
      <c r="H58" s="79">
        <f t="shared" si="21"/>
        <v>56500</v>
      </c>
      <c r="I58" s="79">
        <f t="shared" si="21"/>
        <v>6000</v>
      </c>
      <c r="J58" s="79">
        <f t="shared" si="21"/>
        <v>0</v>
      </c>
      <c r="K58" s="79">
        <f t="shared" si="21"/>
        <v>0</v>
      </c>
      <c r="L58" s="79">
        <f t="shared" si="21"/>
        <v>0</v>
      </c>
      <c r="M58" s="79">
        <f t="shared" ref="M58:M65" si="22">SUM(H58:L58)</f>
        <v>62500</v>
      </c>
      <c r="N58" s="2"/>
      <c r="O58" s="2"/>
    </row>
    <row r="59" spans="1:15" ht="16.5">
      <c r="A59" s="42"/>
      <c r="B59" s="42"/>
      <c r="C59" s="62"/>
      <c r="D59" s="63"/>
      <c r="E59" s="63"/>
      <c r="F59" s="80" t="s">
        <v>112</v>
      </c>
      <c r="G59" s="81">
        <v>8</v>
      </c>
      <c r="H59" s="82">
        <v>56500</v>
      </c>
      <c r="I59" s="82">
        <v>6000</v>
      </c>
      <c r="J59" s="82"/>
      <c r="K59" s="82"/>
      <c r="L59" s="83"/>
      <c r="M59" s="82">
        <f t="shared" si="22"/>
        <v>62500</v>
      </c>
      <c r="N59" s="2"/>
      <c r="O59" s="2"/>
    </row>
    <row r="60" spans="1:15" ht="16.5">
      <c r="A60" s="42"/>
      <c r="B60" s="42"/>
      <c r="C60" s="62"/>
      <c r="D60" s="63"/>
      <c r="E60" s="63"/>
      <c r="F60" s="80" t="s">
        <v>1</v>
      </c>
      <c r="G60" s="81"/>
      <c r="H60" s="82"/>
      <c r="I60" s="82"/>
      <c r="J60" s="82"/>
      <c r="K60" s="82"/>
      <c r="L60" s="83"/>
      <c r="M60" s="82">
        <f t="shared" si="22"/>
        <v>0</v>
      </c>
      <c r="N60" s="2"/>
      <c r="O60" s="2"/>
    </row>
    <row r="61" spans="1:15" ht="16.5">
      <c r="A61" s="42"/>
      <c r="B61" s="42"/>
      <c r="C61" s="62"/>
      <c r="D61" s="63"/>
      <c r="E61" s="63"/>
      <c r="F61" s="80" t="s">
        <v>113</v>
      </c>
      <c r="G61" s="81"/>
      <c r="H61" s="82"/>
      <c r="I61" s="82"/>
      <c r="J61" s="82"/>
      <c r="K61" s="82"/>
      <c r="L61" s="83">
        <v>0</v>
      </c>
      <c r="M61" s="82">
        <f t="shared" si="22"/>
        <v>0</v>
      </c>
      <c r="N61" s="2"/>
      <c r="O61" s="2"/>
    </row>
    <row r="62" spans="1:15" ht="16.5">
      <c r="A62" s="44">
        <v>1.5</v>
      </c>
      <c r="B62" s="44"/>
      <c r="C62" s="77">
        <v>167</v>
      </c>
      <c r="D62" s="489" t="s">
        <v>132</v>
      </c>
      <c r="E62" s="490"/>
      <c r="F62" s="491"/>
      <c r="G62" s="78">
        <f t="shared" ref="G62:L62" si="23">SUM(G63:G65)</f>
        <v>4</v>
      </c>
      <c r="H62" s="79">
        <f t="shared" si="23"/>
        <v>23000</v>
      </c>
      <c r="I62" s="79">
        <f t="shared" si="23"/>
        <v>2000</v>
      </c>
      <c r="J62" s="79">
        <f t="shared" si="23"/>
        <v>0</v>
      </c>
      <c r="K62" s="79">
        <f t="shared" si="23"/>
        <v>0</v>
      </c>
      <c r="L62" s="79">
        <f t="shared" si="23"/>
        <v>0</v>
      </c>
      <c r="M62" s="79">
        <f t="shared" si="22"/>
        <v>25000</v>
      </c>
      <c r="N62" s="2"/>
      <c r="O62" s="2"/>
    </row>
    <row r="63" spans="1:15" ht="16.5">
      <c r="A63" s="42"/>
      <c r="B63" s="42"/>
      <c r="C63" s="62"/>
      <c r="D63" s="63"/>
      <c r="E63" s="63"/>
      <c r="F63" s="80" t="s">
        <v>112</v>
      </c>
      <c r="G63" s="81">
        <v>4</v>
      </c>
      <c r="H63" s="82">
        <v>23000</v>
      </c>
      <c r="I63" s="82">
        <v>2000</v>
      </c>
      <c r="J63" s="82"/>
      <c r="K63" s="82"/>
      <c r="L63" s="83"/>
      <c r="M63" s="82">
        <f t="shared" si="22"/>
        <v>25000</v>
      </c>
      <c r="N63" s="2"/>
      <c r="O63" s="2"/>
    </row>
    <row r="64" spans="1:15" ht="16.5">
      <c r="A64" s="42"/>
      <c r="B64" s="42"/>
      <c r="C64" s="62"/>
      <c r="D64" s="63"/>
      <c r="E64" s="63"/>
      <c r="F64" s="80" t="s">
        <v>1</v>
      </c>
      <c r="G64" s="81"/>
      <c r="H64" s="82"/>
      <c r="I64" s="82"/>
      <c r="J64" s="82"/>
      <c r="K64" s="82"/>
      <c r="L64" s="83"/>
      <c r="M64" s="82">
        <f t="shared" si="22"/>
        <v>0</v>
      </c>
      <c r="N64" s="2"/>
      <c r="O64" s="2"/>
    </row>
    <row r="65" spans="1:15" ht="16.5">
      <c r="A65" s="42"/>
      <c r="B65" s="42"/>
      <c r="C65" s="62"/>
      <c r="D65" s="63"/>
      <c r="E65" s="63"/>
      <c r="F65" s="80" t="s">
        <v>113</v>
      </c>
      <c r="G65" s="81"/>
      <c r="H65" s="82"/>
      <c r="I65" s="82"/>
      <c r="J65" s="82"/>
      <c r="K65" s="82"/>
      <c r="L65" s="83"/>
      <c r="M65" s="82">
        <f t="shared" si="22"/>
        <v>0</v>
      </c>
      <c r="N65" s="2"/>
      <c r="O65" s="2"/>
    </row>
    <row r="66" spans="1:15" ht="16.5">
      <c r="A66" s="44">
        <v>1.6</v>
      </c>
      <c r="B66" s="44"/>
      <c r="C66" s="77">
        <v>175</v>
      </c>
      <c r="D66" s="489" t="s">
        <v>133</v>
      </c>
      <c r="E66" s="490"/>
      <c r="F66" s="491"/>
      <c r="G66" s="78">
        <f>G70+G74</f>
        <v>21</v>
      </c>
      <c r="H66" s="79">
        <f t="shared" ref="H66:H69" si="24">H70+H74</f>
        <v>135000</v>
      </c>
      <c r="I66" s="79">
        <f t="shared" ref="I66:K69" si="25">I70+I74</f>
        <v>20000</v>
      </c>
      <c r="J66" s="79">
        <f t="shared" si="25"/>
        <v>0</v>
      </c>
      <c r="K66" s="79">
        <f t="shared" si="25"/>
        <v>0</v>
      </c>
      <c r="L66" s="79">
        <f t="shared" ref="L66:M69" si="26">L70+L74</f>
        <v>380000</v>
      </c>
      <c r="M66" s="79">
        <f t="shared" si="26"/>
        <v>535000</v>
      </c>
      <c r="N66" s="2"/>
      <c r="O66" s="2"/>
    </row>
    <row r="67" spans="1:15" ht="16.5">
      <c r="A67" s="42"/>
      <c r="B67" s="42"/>
      <c r="C67" s="62"/>
      <c r="D67" s="63"/>
      <c r="E67" s="63"/>
      <c r="F67" s="80" t="s">
        <v>112</v>
      </c>
      <c r="G67" s="81"/>
      <c r="H67" s="82">
        <f t="shared" si="24"/>
        <v>135000</v>
      </c>
      <c r="I67" s="82">
        <f t="shared" si="25"/>
        <v>20000</v>
      </c>
      <c r="J67" s="82">
        <f t="shared" si="25"/>
        <v>0</v>
      </c>
      <c r="K67" s="82">
        <f t="shared" si="25"/>
        <v>0</v>
      </c>
      <c r="L67" s="83">
        <f>'[1]4.2 Fin.i projekteve kapitale'!N24</f>
        <v>35000</v>
      </c>
      <c r="M67" s="82">
        <f t="shared" si="26"/>
        <v>250000</v>
      </c>
      <c r="N67" s="2"/>
      <c r="O67" s="2"/>
    </row>
    <row r="68" spans="1:15" ht="16.5">
      <c r="A68" s="42"/>
      <c r="B68" s="42"/>
      <c r="C68" s="62"/>
      <c r="D68" s="63"/>
      <c r="E68" s="63"/>
      <c r="F68" s="80" t="s">
        <v>1</v>
      </c>
      <c r="G68" s="81"/>
      <c r="H68" s="82">
        <f t="shared" si="24"/>
        <v>0</v>
      </c>
      <c r="I68" s="82">
        <f t="shared" si="25"/>
        <v>0</v>
      </c>
      <c r="J68" s="82">
        <f t="shared" si="25"/>
        <v>0</v>
      </c>
      <c r="K68" s="82">
        <f t="shared" si="25"/>
        <v>0</v>
      </c>
      <c r="L68" s="83">
        <f>'[1]4.2 Fin.i projekteve kapitale'!O24</f>
        <v>345000</v>
      </c>
      <c r="M68" s="82">
        <f t="shared" si="26"/>
        <v>285000</v>
      </c>
      <c r="N68" s="2"/>
      <c r="O68" s="2"/>
    </row>
    <row r="69" spans="1:15" ht="16.5">
      <c r="A69" s="42"/>
      <c r="B69" s="42"/>
      <c r="C69" s="62"/>
      <c r="D69" s="63"/>
      <c r="E69" s="63"/>
      <c r="F69" s="80" t="s">
        <v>113</v>
      </c>
      <c r="G69" s="81"/>
      <c r="H69" s="82">
        <f t="shared" si="24"/>
        <v>0</v>
      </c>
      <c r="I69" s="82">
        <f t="shared" si="25"/>
        <v>0</v>
      </c>
      <c r="J69" s="82">
        <f t="shared" si="25"/>
        <v>0</v>
      </c>
      <c r="K69" s="82">
        <f t="shared" si="25"/>
        <v>0</v>
      </c>
      <c r="L69" s="83">
        <f>'[1]4.2 Fin.i projekteve kapitale'!P24</f>
        <v>0</v>
      </c>
      <c r="M69" s="82">
        <f t="shared" si="26"/>
        <v>0</v>
      </c>
      <c r="N69" s="2"/>
      <c r="O69" s="2"/>
    </row>
    <row r="70" spans="1:15" ht="16.5">
      <c r="A70" s="45" t="s">
        <v>134</v>
      </c>
      <c r="B70" s="45"/>
      <c r="C70" s="84">
        <v>17517</v>
      </c>
      <c r="D70" s="85"/>
      <c r="E70" s="492" t="s">
        <v>135</v>
      </c>
      <c r="F70" s="493"/>
      <c r="G70" s="86">
        <f t="shared" ref="G70:L70" si="27">SUM(G71:G73)</f>
        <v>21</v>
      </c>
      <c r="H70" s="87">
        <f t="shared" si="27"/>
        <v>135000</v>
      </c>
      <c r="I70" s="87">
        <f t="shared" si="27"/>
        <v>20000</v>
      </c>
      <c r="J70" s="87">
        <f t="shared" si="27"/>
        <v>0</v>
      </c>
      <c r="K70" s="87">
        <f t="shared" si="27"/>
        <v>0</v>
      </c>
      <c r="L70" s="87">
        <f t="shared" si="27"/>
        <v>380000</v>
      </c>
      <c r="M70" s="87">
        <f t="shared" ref="M70:M77" si="28">SUM(H70:L70)</f>
        <v>535000</v>
      </c>
      <c r="N70" s="2"/>
      <c r="O70" s="2"/>
    </row>
    <row r="71" spans="1:15" ht="16.5">
      <c r="A71" s="42"/>
      <c r="B71" s="42"/>
      <c r="C71" s="62"/>
      <c r="D71" s="63"/>
      <c r="E71" s="63"/>
      <c r="F71" s="80" t="s">
        <v>112</v>
      </c>
      <c r="G71" s="81">
        <v>21</v>
      </c>
      <c r="H71" s="82">
        <v>135000</v>
      </c>
      <c r="I71" s="83">
        <v>20000</v>
      </c>
      <c r="J71" s="82"/>
      <c r="K71" s="82"/>
      <c r="L71" s="83">
        <f>'4.2 Fin.i projekteve kapita '!N22</f>
        <v>95000</v>
      </c>
      <c r="M71" s="82">
        <f t="shared" si="28"/>
        <v>250000</v>
      </c>
      <c r="N71" s="2"/>
      <c r="O71" s="2"/>
    </row>
    <row r="72" spans="1:15" ht="16.5">
      <c r="A72" s="42"/>
      <c r="B72" s="42"/>
      <c r="C72" s="62"/>
      <c r="D72" s="63"/>
      <c r="E72" s="63"/>
      <c r="F72" s="80" t="s">
        <v>1</v>
      </c>
      <c r="G72" s="81"/>
      <c r="H72" s="82"/>
      <c r="I72" s="82"/>
      <c r="J72" s="82"/>
      <c r="K72" s="82"/>
      <c r="L72" s="83">
        <f>'4.2 Fin.i projekteve kapita '!O22</f>
        <v>285000</v>
      </c>
      <c r="M72" s="82">
        <f t="shared" si="28"/>
        <v>285000</v>
      </c>
      <c r="N72" s="2"/>
      <c r="O72" s="2"/>
    </row>
    <row r="73" spans="1:15" ht="16.5">
      <c r="A73" s="42"/>
      <c r="B73" s="42"/>
      <c r="C73" s="62"/>
      <c r="D73" s="63"/>
      <c r="E73" s="63"/>
      <c r="F73" s="80" t="s">
        <v>113</v>
      </c>
      <c r="G73" s="81"/>
      <c r="H73" s="82"/>
      <c r="I73" s="82"/>
      <c r="J73" s="82"/>
      <c r="K73" s="82"/>
      <c r="L73" s="83">
        <f>'4.2 Fin.i projekteve kapita '!P22</f>
        <v>0</v>
      </c>
      <c r="M73" s="82">
        <f t="shared" si="28"/>
        <v>0</v>
      </c>
      <c r="N73" s="2"/>
      <c r="O73" s="2"/>
    </row>
    <row r="74" spans="1:15" ht="16.5">
      <c r="A74" s="45" t="s">
        <v>136</v>
      </c>
      <c r="B74" s="45"/>
      <c r="C74" s="84">
        <v>17557</v>
      </c>
      <c r="D74" s="85"/>
      <c r="E74" s="492" t="s">
        <v>137</v>
      </c>
      <c r="F74" s="493"/>
      <c r="G74" s="86">
        <f t="shared" ref="G74:L74" si="29">SUM(G75:G77)</f>
        <v>0</v>
      </c>
      <c r="H74" s="87">
        <f t="shared" si="29"/>
        <v>0</v>
      </c>
      <c r="I74" s="87">
        <f t="shared" si="29"/>
        <v>0</v>
      </c>
      <c r="J74" s="87">
        <f t="shared" si="29"/>
        <v>0</v>
      </c>
      <c r="K74" s="87">
        <f t="shared" si="29"/>
        <v>0</v>
      </c>
      <c r="L74" s="87">
        <f t="shared" si="29"/>
        <v>0</v>
      </c>
      <c r="M74" s="87">
        <f t="shared" si="28"/>
        <v>0</v>
      </c>
      <c r="N74" s="2"/>
      <c r="O74" s="2"/>
    </row>
    <row r="75" spans="1:15" ht="16.5">
      <c r="A75" s="42"/>
      <c r="B75" s="42"/>
      <c r="C75" s="62"/>
      <c r="D75" s="63"/>
      <c r="E75" s="63"/>
      <c r="F75" s="80" t="s">
        <v>112</v>
      </c>
      <c r="G75" s="81"/>
      <c r="H75" s="82"/>
      <c r="I75" s="82"/>
      <c r="J75" s="82"/>
      <c r="K75" s="82"/>
      <c r="L75" s="83"/>
      <c r="M75" s="82">
        <f t="shared" si="28"/>
        <v>0</v>
      </c>
      <c r="N75" s="2"/>
      <c r="O75" s="2"/>
    </row>
    <row r="76" spans="1:15" ht="16.5">
      <c r="A76" s="42"/>
      <c r="B76" s="42"/>
      <c r="C76" s="62"/>
      <c r="D76" s="63"/>
      <c r="E76" s="63"/>
      <c r="F76" s="80" t="s">
        <v>1</v>
      </c>
      <c r="G76" s="81"/>
      <c r="H76" s="82"/>
      <c r="I76" s="82"/>
      <c r="J76" s="82"/>
      <c r="K76" s="82"/>
      <c r="L76" s="83"/>
      <c r="M76" s="82">
        <f t="shared" si="28"/>
        <v>0</v>
      </c>
      <c r="N76" s="2"/>
      <c r="O76" s="2"/>
    </row>
    <row r="77" spans="1:15" ht="16.5">
      <c r="A77" s="42"/>
      <c r="B77" s="42"/>
      <c r="C77" s="62"/>
      <c r="D77" s="63"/>
      <c r="E77" s="63"/>
      <c r="F77" s="80" t="s">
        <v>113</v>
      </c>
      <c r="G77" s="81"/>
      <c r="H77" s="82"/>
      <c r="I77" s="82"/>
      <c r="J77" s="82"/>
      <c r="K77" s="82"/>
      <c r="L77" s="83"/>
      <c r="M77" s="82">
        <f t="shared" si="28"/>
        <v>0</v>
      </c>
      <c r="N77" s="2"/>
      <c r="O77" s="2"/>
    </row>
    <row r="78" spans="1:15" ht="31.5" customHeight="1">
      <c r="A78" s="44">
        <v>1.7</v>
      </c>
      <c r="B78" s="44"/>
      <c r="C78" s="77">
        <v>180</v>
      </c>
      <c r="D78" s="489" t="s">
        <v>6</v>
      </c>
      <c r="E78" s="490"/>
      <c r="F78" s="491"/>
      <c r="G78" s="78">
        <f t="shared" ref="G78:M81" si="30">G82+G86+G90+G94+G98+G102+G106</f>
        <v>22</v>
      </c>
      <c r="H78" s="79">
        <f t="shared" si="30"/>
        <v>152000</v>
      </c>
      <c r="I78" s="79">
        <f t="shared" si="30"/>
        <v>263874</v>
      </c>
      <c r="J78" s="79">
        <f t="shared" si="30"/>
        <v>45046</v>
      </c>
      <c r="K78" s="79">
        <f t="shared" si="30"/>
        <v>10000</v>
      </c>
      <c r="L78" s="79">
        <f t="shared" si="30"/>
        <v>495000</v>
      </c>
      <c r="M78" s="79">
        <f t="shared" si="30"/>
        <v>965920</v>
      </c>
      <c r="N78" s="2"/>
      <c r="O78" s="2"/>
    </row>
    <row r="79" spans="1:15" ht="16.5">
      <c r="A79" s="42"/>
      <c r="B79" s="42"/>
      <c r="C79" s="62"/>
      <c r="D79" s="63"/>
      <c r="E79" s="63"/>
      <c r="F79" s="80" t="s">
        <v>112</v>
      </c>
      <c r="G79" s="81">
        <f>G83+G87+G91+G95+G99+G103+G107</f>
        <v>22</v>
      </c>
      <c r="H79" s="82">
        <f t="shared" si="30"/>
        <v>152000</v>
      </c>
      <c r="I79" s="82">
        <f t="shared" si="30"/>
        <v>263874</v>
      </c>
      <c r="J79" s="82">
        <f t="shared" si="30"/>
        <v>45046</v>
      </c>
      <c r="K79" s="82">
        <f t="shared" si="30"/>
        <v>0</v>
      </c>
      <c r="L79" s="82">
        <f t="shared" si="30"/>
        <v>393000</v>
      </c>
      <c r="M79" s="82">
        <f t="shared" si="30"/>
        <v>853920</v>
      </c>
      <c r="N79" s="2"/>
      <c r="O79" s="2"/>
    </row>
    <row r="80" spans="1:15" ht="16.5">
      <c r="A80" s="42"/>
      <c r="B80" s="42"/>
      <c r="C80" s="62"/>
      <c r="D80" s="63"/>
      <c r="E80" s="63"/>
      <c r="F80" s="80" t="s">
        <v>1</v>
      </c>
      <c r="G80" s="81"/>
      <c r="H80" s="82">
        <f t="shared" si="30"/>
        <v>0</v>
      </c>
      <c r="I80" s="82">
        <f t="shared" si="30"/>
        <v>0</v>
      </c>
      <c r="J80" s="82">
        <f t="shared" si="30"/>
        <v>0</v>
      </c>
      <c r="K80" s="82">
        <f t="shared" si="30"/>
        <v>10000</v>
      </c>
      <c r="L80" s="83">
        <f t="shared" si="30"/>
        <v>102000</v>
      </c>
      <c r="M80" s="82">
        <f t="shared" si="30"/>
        <v>112000</v>
      </c>
      <c r="N80" s="2"/>
      <c r="O80" s="2"/>
    </row>
    <row r="81" spans="1:15" ht="16.5">
      <c r="A81" s="42"/>
      <c r="B81" s="42"/>
      <c r="C81" s="62"/>
      <c r="D81" s="63"/>
      <c r="E81" s="63"/>
      <c r="F81" s="80" t="s">
        <v>113</v>
      </c>
      <c r="G81" s="81"/>
      <c r="H81" s="82">
        <f t="shared" si="30"/>
        <v>0</v>
      </c>
      <c r="I81" s="82">
        <f t="shared" si="30"/>
        <v>0</v>
      </c>
      <c r="J81" s="82">
        <f t="shared" si="30"/>
        <v>0</v>
      </c>
      <c r="K81" s="82">
        <f t="shared" si="30"/>
        <v>0</v>
      </c>
      <c r="L81" s="83">
        <f t="shared" si="30"/>
        <v>190000</v>
      </c>
      <c r="M81" s="82">
        <f t="shared" si="30"/>
        <v>190000</v>
      </c>
      <c r="N81" s="2"/>
      <c r="O81" s="2"/>
    </row>
    <row r="82" spans="1:15" ht="16.5">
      <c r="A82" s="45" t="s">
        <v>138</v>
      </c>
      <c r="B82" s="45"/>
      <c r="C82" s="84">
        <v>18017</v>
      </c>
      <c r="D82" s="85"/>
      <c r="E82" s="492" t="s">
        <v>7</v>
      </c>
      <c r="F82" s="493"/>
      <c r="G82" s="86">
        <f>SUM(G83:G85)</f>
        <v>22</v>
      </c>
      <c r="H82" s="87">
        <f t="shared" ref="H82" si="31">SUM(H83:H85)</f>
        <v>152000</v>
      </c>
      <c r="I82" s="87">
        <f>SUM(I83:I85)</f>
        <v>263874</v>
      </c>
      <c r="J82" s="87">
        <f>SUM(J83:J85)</f>
        <v>45046</v>
      </c>
      <c r="K82" s="87">
        <f>SUM(K83:K85)</f>
        <v>10000</v>
      </c>
      <c r="L82" s="87">
        <f>SUM(L83:L84)</f>
        <v>495000</v>
      </c>
      <c r="M82" s="87">
        <f t="shared" ref="M82:M113" si="32">SUM(H82:L82)</f>
        <v>965920</v>
      </c>
      <c r="N82" s="2"/>
      <c r="O82" s="2"/>
    </row>
    <row r="83" spans="1:15" ht="16.5">
      <c r="A83" s="42"/>
      <c r="B83" s="42"/>
      <c r="C83" s="62"/>
      <c r="D83" s="63"/>
      <c r="E83" s="63"/>
      <c r="F83" s="80" t="s">
        <v>112</v>
      </c>
      <c r="G83" s="81">
        <v>22</v>
      </c>
      <c r="H83" s="82">
        <v>152000</v>
      </c>
      <c r="I83" s="83">
        <v>263874</v>
      </c>
      <c r="J83" s="83">
        <v>45046</v>
      </c>
      <c r="K83" s="83"/>
      <c r="L83" s="83">
        <f>'4.2 Fin.i projekteve kapita '!N28</f>
        <v>393000</v>
      </c>
      <c r="M83" s="82">
        <f t="shared" si="32"/>
        <v>853920</v>
      </c>
      <c r="N83" s="2"/>
      <c r="O83" s="2"/>
    </row>
    <row r="84" spans="1:15" ht="16.5">
      <c r="A84" s="42"/>
      <c r="B84" s="42"/>
      <c r="C84" s="62"/>
      <c r="D84" s="63"/>
      <c r="E84" s="63"/>
      <c r="F84" s="80" t="s">
        <v>1</v>
      </c>
      <c r="G84" s="81"/>
      <c r="H84" s="82"/>
      <c r="I84" s="83">
        <v>0</v>
      </c>
      <c r="J84" s="83"/>
      <c r="K84" s="83">
        <v>10000</v>
      </c>
      <c r="L84" s="83">
        <f>'4.2 Fin.i projekteve kapita '!O28</f>
        <v>102000</v>
      </c>
      <c r="M84" s="82">
        <f t="shared" si="32"/>
        <v>112000</v>
      </c>
      <c r="N84" s="2"/>
      <c r="O84" s="2"/>
    </row>
    <row r="85" spans="1:15" ht="16.5">
      <c r="A85" s="42"/>
      <c r="B85" s="42"/>
      <c r="C85" s="62"/>
      <c r="D85" s="63"/>
      <c r="E85" s="63"/>
      <c r="F85" s="80" t="s">
        <v>113</v>
      </c>
      <c r="G85" s="81"/>
      <c r="H85" s="82"/>
      <c r="I85" s="83"/>
      <c r="J85" s="83"/>
      <c r="K85" s="83"/>
      <c r="L85" s="83">
        <f>'4.2 Fin.i projekteve kapita '!P28</f>
        <v>190000</v>
      </c>
      <c r="M85" s="82">
        <f t="shared" si="32"/>
        <v>190000</v>
      </c>
      <c r="N85" s="2"/>
      <c r="O85" s="2"/>
    </row>
    <row r="86" spans="1:15" ht="16.5">
      <c r="A86" s="45" t="s">
        <v>139</v>
      </c>
      <c r="B86" s="45"/>
      <c r="C86" s="84">
        <v>18057</v>
      </c>
      <c r="D86" s="85"/>
      <c r="E86" s="492" t="s">
        <v>140</v>
      </c>
      <c r="F86" s="493"/>
      <c r="G86" s="86">
        <f t="shared" ref="G86:L86" si="33">SUM(G87:G89)</f>
        <v>0</v>
      </c>
      <c r="H86" s="87">
        <f t="shared" si="33"/>
        <v>0</v>
      </c>
      <c r="I86" s="87">
        <f t="shared" si="33"/>
        <v>0</v>
      </c>
      <c r="J86" s="87">
        <f t="shared" si="33"/>
        <v>0</v>
      </c>
      <c r="K86" s="87">
        <f t="shared" si="33"/>
        <v>0</v>
      </c>
      <c r="L86" s="87">
        <f t="shared" si="33"/>
        <v>0</v>
      </c>
      <c r="M86" s="87">
        <f t="shared" si="32"/>
        <v>0</v>
      </c>
      <c r="N86" s="2"/>
      <c r="O86" s="2"/>
    </row>
    <row r="87" spans="1:15" ht="16.5">
      <c r="A87" s="42"/>
      <c r="B87" s="42"/>
      <c r="C87" s="62"/>
      <c r="D87" s="63"/>
      <c r="E87" s="63"/>
      <c r="F87" s="80" t="s">
        <v>112</v>
      </c>
      <c r="G87" s="81"/>
      <c r="H87" s="82"/>
      <c r="I87" s="82"/>
      <c r="J87" s="82"/>
      <c r="K87" s="82"/>
      <c r="L87" s="83"/>
      <c r="M87" s="82">
        <f t="shared" si="32"/>
        <v>0</v>
      </c>
      <c r="N87" s="2"/>
      <c r="O87" s="2"/>
    </row>
    <row r="88" spans="1:15" ht="16.5">
      <c r="A88" s="42"/>
      <c r="B88" s="42"/>
      <c r="C88" s="62"/>
      <c r="D88" s="63"/>
      <c r="E88" s="63"/>
      <c r="F88" s="80" t="s">
        <v>1</v>
      </c>
      <c r="G88" s="81"/>
      <c r="H88" s="82"/>
      <c r="I88" s="82"/>
      <c r="J88" s="82"/>
      <c r="K88" s="82"/>
      <c r="L88" s="83"/>
      <c r="M88" s="82">
        <f t="shared" si="32"/>
        <v>0</v>
      </c>
      <c r="N88" s="2"/>
      <c r="O88" s="2"/>
    </row>
    <row r="89" spans="1:15" ht="16.5">
      <c r="A89" s="42"/>
      <c r="B89" s="42"/>
      <c r="C89" s="62"/>
      <c r="D89" s="63"/>
      <c r="E89" s="63"/>
      <c r="F89" s="80" t="s">
        <v>113</v>
      </c>
      <c r="G89" s="81"/>
      <c r="H89" s="82"/>
      <c r="I89" s="82"/>
      <c r="J89" s="82"/>
      <c r="K89" s="82"/>
      <c r="L89" s="83"/>
      <c r="M89" s="82">
        <f t="shared" si="32"/>
        <v>0</v>
      </c>
      <c r="N89" s="2"/>
      <c r="O89" s="2"/>
    </row>
    <row r="90" spans="1:15" ht="16.5">
      <c r="A90" s="45" t="s">
        <v>141</v>
      </c>
      <c r="B90" s="45"/>
      <c r="C90" s="84">
        <v>18097</v>
      </c>
      <c r="D90" s="85"/>
      <c r="E90" s="492" t="s">
        <v>142</v>
      </c>
      <c r="F90" s="493"/>
      <c r="G90" s="86">
        <f t="shared" ref="G90:L90" si="34">SUM(G91:G93)</f>
        <v>0</v>
      </c>
      <c r="H90" s="87">
        <f t="shared" si="34"/>
        <v>0</v>
      </c>
      <c r="I90" s="87">
        <f t="shared" si="34"/>
        <v>0</v>
      </c>
      <c r="J90" s="87">
        <f t="shared" si="34"/>
        <v>0</v>
      </c>
      <c r="K90" s="87">
        <f t="shared" si="34"/>
        <v>0</v>
      </c>
      <c r="L90" s="87">
        <f t="shared" si="34"/>
        <v>0</v>
      </c>
      <c r="M90" s="87">
        <f t="shared" si="32"/>
        <v>0</v>
      </c>
      <c r="N90" s="2"/>
      <c r="O90" s="2"/>
    </row>
    <row r="91" spans="1:15" ht="16.5">
      <c r="A91" s="42"/>
      <c r="B91" s="42"/>
      <c r="C91" s="62"/>
      <c r="D91" s="63"/>
      <c r="E91" s="63"/>
      <c r="F91" s="80" t="s">
        <v>112</v>
      </c>
      <c r="G91" s="81"/>
      <c r="H91" s="82"/>
      <c r="I91" s="82"/>
      <c r="J91" s="82"/>
      <c r="K91" s="82"/>
      <c r="L91" s="83"/>
      <c r="M91" s="82">
        <f t="shared" si="32"/>
        <v>0</v>
      </c>
      <c r="N91" s="2"/>
      <c r="O91" s="2"/>
    </row>
    <row r="92" spans="1:15" ht="16.5">
      <c r="A92" s="42"/>
      <c r="B92" s="42"/>
      <c r="C92" s="62"/>
      <c r="D92" s="63"/>
      <c r="E92" s="63"/>
      <c r="F92" s="80" t="s">
        <v>1</v>
      </c>
      <c r="G92" s="81"/>
      <c r="H92" s="82"/>
      <c r="I92" s="82"/>
      <c r="J92" s="82"/>
      <c r="K92" s="82"/>
      <c r="L92" s="83"/>
      <c r="M92" s="82">
        <f t="shared" si="32"/>
        <v>0</v>
      </c>
      <c r="N92" s="2"/>
      <c r="O92" s="2"/>
    </row>
    <row r="93" spans="1:15" ht="16.5">
      <c r="A93" s="42"/>
      <c r="B93" s="42"/>
      <c r="C93" s="62"/>
      <c r="D93" s="63"/>
      <c r="E93" s="63"/>
      <c r="F93" s="80" t="s">
        <v>113</v>
      </c>
      <c r="G93" s="81"/>
      <c r="H93" s="82"/>
      <c r="I93" s="82"/>
      <c r="J93" s="82"/>
      <c r="K93" s="82"/>
      <c r="L93" s="83"/>
      <c r="M93" s="82">
        <f t="shared" si="32"/>
        <v>0</v>
      </c>
      <c r="N93" s="2"/>
      <c r="O93" s="2"/>
    </row>
    <row r="94" spans="1:15" ht="16.5">
      <c r="A94" s="45" t="s">
        <v>143</v>
      </c>
      <c r="B94" s="45"/>
      <c r="C94" s="84">
        <v>18137</v>
      </c>
      <c r="D94" s="85"/>
      <c r="E94" s="492" t="s">
        <v>144</v>
      </c>
      <c r="F94" s="493"/>
      <c r="G94" s="86">
        <f t="shared" ref="G94:L94" si="35">SUM(G95:G97)</f>
        <v>0</v>
      </c>
      <c r="H94" s="87">
        <f t="shared" si="35"/>
        <v>0</v>
      </c>
      <c r="I94" s="87">
        <f t="shared" si="35"/>
        <v>0</v>
      </c>
      <c r="J94" s="87">
        <f t="shared" si="35"/>
        <v>0</v>
      </c>
      <c r="K94" s="87">
        <f t="shared" si="35"/>
        <v>0</v>
      </c>
      <c r="L94" s="87">
        <f t="shared" si="35"/>
        <v>0</v>
      </c>
      <c r="M94" s="87">
        <f t="shared" si="32"/>
        <v>0</v>
      </c>
      <c r="N94" s="2"/>
      <c r="O94" s="2"/>
    </row>
    <row r="95" spans="1:15" ht="16.5">
      <c r="A95" s="42"/>
      <c r="B95" s="42"/>
      <c r="C95" s="62"/>
      <c r="D95" s="63"/>
      <c r="E95" s="63"/>
      <c r="F95" s="80" t="s">
        <v>112</v>
      </c>
      <c r="G95" s="81"/>
      <c r="H95" s="82"/>
      <c r="I95" s="82"/>
      <c r="J95" s="82"/>
      <c r="K95" s="82"/>
      <c r="L95" s="83"/>
      <c r="M95" s="82">
        <f t="shared" si="32"/>
        <v>0</v>
      </c>
      <c r="N95" s="2"/>
      <c r="O95" s="2"/>
    </row>
    <row r="96" spans="1:15" ht="16.5">
      <c r="A96" s="42"/>
      <c r="B96" s="42"/>
      <c r="C96" s="62"/>
      <c r="D96" s="63"/>
      <c r="E96" s="63"/>
      <c r="F96" s="80" t="s">
        <v>1</v>
      </c>
      <c r="G96" s="81"/>
      <c r="H96" s="82"/>
      <c r="I96" s="82"/>
      <c r="J96" s="82"/>
      <c r="K96" s="82"/>
      <c r="L96" s="83"/>
      <c r="M96" s="82">
        <f t="shared" si="32"/>
        <v>0</v>
      </c>
      <c r="N96" s="2"/>
      <c r="O96" s="2"/>
    </row>
    <row r="97" spans="1:15" ht="16.5">
      <c r="A97" s="42"/>
      <c r="B97" s="42"/>
      <c r="C97" s="62"/>
      <c r="D97" s="63"/>
      <c r="E97" s="63"/>
      <c r="F97" s="80" t="s">
        <v>113</v>
      </c>
      <c r="G97" s="81"/>
      <c r="H97" s="82"/>
      <c r="I97" s="82"/>
      <c r="J97" s="82"/>
      <c r="K97" s="82"/>
      <c r="L97" s="83"/>
      <c r="M97" s="82">
        <f t="shared" si="32"/>
        <v>0</v>
      </c>
      <c r="N97" s="2"/>
      <c r="O97" s="2"/>
    </row>
    <row r="98" spans="1:15" ht="16.5">
      <c r="A98" s="45" t="s">
        <v>145</v>
      </c>
      <c r="B98" s="45"/>
      <c r="C98" s="84">
        <v>18177</v>
      </c>
      <c r="D98" s="85"/>
      <c r="E98" s="492" t="s">
        <v>146</v>
      </c>
      <c r="F98" s="493"/>
      <c r="G98" s="86">
        <f t="shared" ref="G98:L98" si="36">SUM(G99:G101)</f>
        <v>0</v>
      </c>
      <c r="H98" s="87">
        <f t="shared" si="36"/>
        <v>0</v>
      </c>
      <c r="I98" s="87">
        <f t="shared" si="36"/>
        <v>0</v>
      </c>
      <c r="J98" s="87">
        <f t="shared" si="36"/>
        <v>0</v>
      </c>
      <c r="K98" s="87">
        <f t="shared" si="36"/>
        <v>0</v>
      </c>
      <c r="L98" s="87">
        <f t="shared" si="36"/>
        <v>0</v>
      </c>
      <c r="M98" s="87">
        <f t="shared" si="32"/>
        <v>0</v>
      </c>
      <c r="N98" s="2"/>
      <c r="O98" s="2"/>
    </row>
    <row r="99" spans="1:15" ht="16.5">
      <c r="A99" s="42"/>
      <c r="B99" s="42"/>
      <c r="C99" s="62"/>
      <c r="D99" s="63"/>
      <c r="E99" s="63"/>
      <c r="F99" s="80" t="s">
        <v>112</v>
      </c>
      <c r="G99" s="81"/>
      <c r="H99" s="82"/>
      <c r="I99" s="82"/>
      <c r="J99" s="82"/>
      <c r="K99" s="82"/>
      <c r="L99" s="83"/>
      <c r="M99" s="82">
        <f t="shared" si="32"/>
        <v>0</v>
      </c>
      <c r="N99" s="2"/>
      <c r="O99" s="2"/>
    </row>
    <row r="100" spans="1:15" ht="16.5">
      <c r="A100" s="42"/>
      <c r="B100" s="42"/>
      <c r="C100" s="62"/>
      <c r="D100" s="63"/>
      <c r="E100" s="63"/>
      <c r="F100" s="80" t="s">
        <v>1</v>
      </c>
      <c r="G100" s="81"/>
      <c r="H100" s="82"/>
      <c r="I100" s="82"/>
      <c r="J100" s="82"/>
      <c r="K100" s="82"/>
      <c r="L100" s="83"/>
      <c r="M100" s="82">
        <f t="shared" si="32"/>
        <v>0</v>
      </c>
      <c r="N100" s="2"/>
      <c r="O100" s="2"/>
    </row>
    <row r="101" spans="1:15" ht="16.5">
      <c r="A101" s="42"/>
      <c r="B101" s="42"/>
      <c r="C101" s="62"/>
      <c r="D101" s="63"/>
      <c r="E101" s="63"/>
      <c r="F101" s="80" t="s">
        <v>113</v>
      </c>
      <c r="G101" s="81"/>
      <c r="H101" s="82"/>
      <c r="I101" s="82"/>
      <c r="J101" s="82"/>
      <c r="K101" s="82"/>
      <c r="L101" s="83"/>
      <c r="M101" s="82">
        <f t="shared" si="32"/>
        <v>0</v>
      </c>
      <c r="N101" s="2"/>
      <c r="O101" s="2"/>
    </row>
    <row r="102" spans="1:15" ht="16.5">
      <c r="A102" s="45" t="s">
        <v>147</v>
      </c>
      <c r="B102" s="45"/>
      <c r="C102" s="84">
        <v>18421</v>
      </c>
      <c r="D102" s="85"/>
      <c r="E102" s="492" t="s">
        <v>148</v>
      </c>
      <c r="F102" s="493"/>
      <c r="G102" s="86">
        <f t="shared" ref="G102:L102" si="37">SUM(G103:G105)</f>
        <v>0</v>
      </c>
      <c r="H102" s="87">
        <f t="shared" si="37"/>
        <v>0</v>
      </c>
      <c r="I102" s="87">
        <f t="shared" si="37"/>
        <v>0</v>
      </c>
      <c r="J102" s="87">
        <f t="shared" si="37"/>
        <v>0</v>
      </c>
      <c r="K102" s="87">
        <f t="shared" si="37"/>
        <v>0</v>
      </c>
      <c r="L102" s="87">
        <f t="shared" si="37"/>
        <v>0</v>
      </c>
      <c r="M102" s="87">
        <f t="shared" si="32"/>
        <v>0</v>
      </c>
      <c r="N102" s="2"/>
      <c r="O102" s="2"/>
    </row>
    <row r="103" spans="1:15" ht="16.5">
      <c r="A103" s="42"/>
      <c r="B103" s="42"/>
      <c r="C103" s="62"/>
      <c r="D103" s="63"/>
      <c r="E103" s="63"/>
      <c r="F103" s="80" t="s">
        <v>112</v>
      </c>
      <c r="G103" s="81"/>
      <c r="H103" s="82"/>
      <c r="I103" s="82"/>
      <c r="J103" s="82"/>
      <c r="K103" s="82"/>
      <c r="L103" s="83"/>
      <c r="M103" s="82">
        <f t="shared" si="32"/>
        <v>0</v>
      </c>
      <c r="N103" s="2"/>
      <c r="O103" s="2"/>
    </row>
    <row r="104" spans="1:15" ht="16.5">
      <c r="A104" s="42"/>
      <c r="B104" s="42"/>
      <c r="C104" s="62"/>
      <c r="D104" s="63"/>
      <c r="E104" s="63"/>
      <c r="F104" s="80" t="s">
        <v>1</v>
      </c>
      <c r="G104" s="81"/>
      <c r="H104" s="82"/>
      <c r="I104" s="82"/>
      <c r="J104" s="82"/>
      <c r="K104" s="82"/>
      <c r="L104" s="83"/>
      <c r="M104" s="82">
        <f t="shared" si="32"/>
        <v>0</v>
      </c>
      <c r="N104" s="2"/>
      <c r="O104" s="2"/>
    </row>
    <row r="105" spans="1:15" ht="16.5">
      <c r="A105" s="42"/>
      <c r="B105" s="42"/>
      <c r="C105" s="62"/>
      <c r="D105" s="63"/>
      <c r="E105" s="63"/>
      <c r="F105" s="80" t="s">
        <v>113</v>
      </c>
      <c r="G105" s="81"/>
      <c r="H105" s="82"/>
      <c r="I105" s="82"/>
      <c r="J105" s="82"/>
      <c r="K105" s="82"/>
      <c r="L105" s="83">
        <v>0</v>
      </c>
      <c r="M105" s="82">
        <f t="shared" si="32"/>
        <v>0</v>
      </c>
      <c r="N105" s="2"/>
      <c r="O105" s="2"/>
    </row>
    <row r="106" spans="1:15" ht="16.5">
      <c r="A106" s="45" t="s">
        <v>149</v>
      </c>
      <c r="B106" s="45"/>
      <c r="C106" s="84">
        <v>18461</v>
      </c>
      <c r="D106" s="85"/>
      <c r="E106" s="492" t="s">
        <v>150</v>
      </c>
      <c r="F106" s="493"/>
      <c r="G106" s="86">
        <f t="shared" ref="G106:L106" si="38">SUM(G107:G109)</f>
        <v>0</v>
      </c>
      <c r="H106" s="87">
        <f t="shared" si="38"/>
        <v>0</v>
      </c>
      <c r="I106" s="87">
        <f t="shared" si="38"/>
        <v>0</v>
      </c>
      <c r="J106" s="87">
        <f t="shared" si="38"/>
        <v>0</v>
      </c>
      <c r="K106" s="87">
        <f t="shared" si="38"/>
        <v>0</v>
      </c>
      <c r="L106" s="87">
        <f t="shared" si="38"/>
        <v>0</v>
      </c>
      <c r="M106" s="87">
        <f t="shared" si="32"/>
        <v>0</v>
      </c>
      <c r="N106" s="2"/>
      <c r="O106" s="2"/>
    </row>
    <row r="107" spans="1:15" ht="16.5">
      <c r="A107" s="42"/>
      <c r="B107" s="42"/>
      <c r="C107" s="62"/>
      <c r="D107" s="63"/>
      <c r="E107" s="63"/>
      <c r="F107" s="80" t="s">
        <v>112</v>
      </c>
      <c r="G107" s="81"/>
      <c r="H107" s="82"/>
      <c r="I107" s="82"/>
      <c r="J107" s="82"/>
      <c r="K107" s="82"/>
      <c r="L107" s="83"/>
      <c r="M107" s="82">
        <f t="shared" si="32"/>
        <v>0</v>
      </c>
      <c r="N107" s="2"/>
      <c r="O107" s="2"/>
    </row>
    <row r="108" spans="1:15" ht="16.5">
      <c r="A108" s="42"/>
      <c r="B108" s="42"/>
      <c r="C108" s="62"/>
      <c r="D108" s="63"/>
      <c r="E108" s="63"/>
      <c r="F108" s="80" t="s">
        <v>1</v>
      </c>
      <c r="G108" s="81"/>
      <c r="H108" s="82"/>
      <c r="I108" s="82"/>
      <c r="J108" s="82"/>
      <c r="K108" s="82"/>
      <c r="L108" s="83"/>
      <c r="M108" s="82">
        <f t="shared" si="32"/>
        <v>0</v>
      </c>
      <c r="N108" s="2"/>
      <c r="O108" s="2"/>
    </row>
    <row r="109" spans="1:15" ht="16.5">
      <c r="A109" s="42"/>
      <c r="B109" s="42"/>
      <c r="C109" s="62"/>
      <c r="D109" s="63"/>
      <c r="E109" s="63"/>
      <c r="F109" s="80" t="s">
        <v>113</v>
      </c>
      <c r="G109" s="81"/>
      <c r="H109" s="82"/>
      <c r="I109" s="82"/>
      <c r="J109" s="82"/>
      <c r="K109" s="82"/>
      <c r="L109" s="83"/>
      <c r="M109" s="82">
        <f t="shared" si="32"/>
        <v>0</v>
      </c>
      <c r="N109" s="2"/>
      <c r="O109" s="2"/>
    </row>
    <row r="110" spans="1:15" ht="24.75" customHeight="1">
      <c r="A110" s="44">
        <v>1.8</v>
      </c>
      <c r="B110" s="44"/>
      <c r="C110" s="77">
        <v>195</v>
      </c>
      <c r="D110" s="489" t="s">
        <v>8</v>
      </c>
      <c r="E110" s="490"/>
      <c r="F110" s="491"/>
      <c r="G110" s="78">
        <f>SUM(G111:G113)</f>
        <v>8</v>
      </c>
      <c r="H110" s="79">
        <f t="shared" ref="H110" si="39">SUM(H111:H113)</f>
        <v>50000</v>
      </c>
      <c r="I110" s="79">
        <f>SUM(I111:I113)</f>
        <v>15000</v>
      </c>
      <c r="J110" s="79">
        <f>SUM(J111:J113)</f>
        <v>0</v>
      </c>
      <c r="K110" s="79">
        <f>SUM(K111:K113)</f>
        <v>5000</v>
      </c>
      <c r="L110" s="79">
        <f>SUM(L111:L112)</f>
        <v>386000</v>
      </c>
      <c r="M110" s="79">
        <f t="shared" si="32"/>
        <v>456000</v>
      </c>
      <c r="N110" s="2"/>
      <c r="O110" s="2"/>
    </row>
    <row r="111" spans="1:15" ht="16.5">
      <c r="A111" s="42"/>
      <c r="B111" s="42"/>
      <c r="C111" s="62"/>
      <c r="D111" s="63"/>
      <c r="E111" s="63"/>
      <c r="F111" s="80" t="s">
        <v>112</v>
      </c>
      <c r="G111" s="81">
        <v>8</v>
      </c>
      <c r="H111" s="82">
        <v>50000</v>
      </c>
      <c r="I111" s="82">
        <v>15000</v>
      </c>
      <c r="J111" s="82"/>
      <c r="K111" s="82"/>
      <c r="L111" s="83">
        <f>'4.2 Fin.i projekteve kapita '!N67</f>
        <v>335000</v>
      </c>
      <c r="M111" s="82">
        <f t="shared" si="32"/>
        <v>400000</v>
      </c>
      <c r="N111" s="2"/>
      <c r="O111" s="2"/>
    </row>
    <row r="112" spans="1:15" ht="16.5">
      <c r="A112" s="42"/>
      <c r="B112" s="42"/>
      <c r="C112" s="62"/>
      <c r="D112" s="63"/>
      <c r="E112" s="63"/>
      <c r="F112" s="80" t="s">
        <v>1</v>
      </c>
      <c r="G112" s="81"/>
      <c r="H112" s="82"/>
      <c r="I112" s="82"/>
      <c r="J112" s="82"/>
      <c r="K112" s="83">
        <v>5000</v>
      </c>
      <c r="L112" s="83">
        <f>'4.2 Fin.i projekteve kapita '!O67</f>
        <v>51000</v>
      </c>
      <c r="M112" s="82">
        <f t="shared" si="32"/>
        <v>56000</v>
      </c>
      <c r="N112" s="2"/>
      <c r="O112" s="2"/>
    </row>
    <row r="113" spans="1:15" ht="16.5">
      <c r="A113" s="42"/>
      <c r="B113" s="42"/>
      <c r="C113" s="62"/>
      <c r="D113" s="63"/>
      <c r="E113" s="63"/>
      <c r="F113" s="80" t="s">
        <v>113</v>
      </c>
      <c r="G113" s="81"/>
      <c r="H113" s="82"/>
      <c r="I113" s="82"/>
      <c r="J113" s="82"/>
      <c r="K113" s="82"/>
      <c r="L113" s="83">
        <f>'4.2 Fin.i projekteve kapita '!P67</f>
        <v>410000</v>
      </c>
      <c r="M113" s="82">
        <f t="shared" si="32"/>
        <v>410000</v>
      </c>
      <c r="N113" s="2"/>
      <c r="O113" s="2"/>
    </row>
    <row r="114" spans="1:15" ht="25.5" customHeight="1">
      <c r="A114" s="44">
        <v>1.9</v>
      </c>
      <c r="B114" s="44"/>
      <c r="C114" s="77">
        <v>470</v>
      </c>
      <c r="D114" s="489" t="s">
        <v>9</v>
      </c>
      <c r="E114" s="490"/>
      <c r="F114" s="491"/>
      <c r="G114" s="78">
        <f t="shared" ref="G114:M117" si="40">G118+G122+G126</f>
        <v>20</v>
      </c>
      <c r="H114" s="79">
        <f t="shared" si="40"/>
        <v>108000</v>
      </c>
      <c r="I114" s="79">
        <f t="shared" si="40"/>
        <v>73000</v>
      </c>
      <c r="J114" s="79">
        <f t="shared" si="40"/>
        <v>0</v>
      </c>
      <c r="K114" s="79">
        <f t="shared" si="40"/>
        <v>70000</v>
      </c>
      <c r="L114" s="79">
        <f t="shared" si="40"/>
        <v>568300</v>
      </c>
      <c r="M114" s="79">
        <f t="shared" si="40"/>
        <v>819300</v>
      </c>
      <c r="N114" s="2"/>
      <c r="O114" s="2"/>
    </row>
    <row r="115" spans="1:15" ht="16.5">
      <c r="A115" s="42"/>
      <c r="B115" s="42"/>
      <c r="C115" s="62"/>
      <c r="D115" s="63"/>
      <c r="E115" s="63"/>
      <c r="F115" s="80" t="s">
        <v>112</v>
      </c>
      <c r="G115" s="81">
        <f>G119+G123+G127</f>
        <v>20</v>
      </c>
      <c r="H115" s="82">
        <f t="shared" si="40"/>
        <v>108000</v>
      </c>
      <c r="I115" s="82">
        <f t="shared" si="40"/>
        <v>73000</v>
      </c>
      <c r="J115" s="82">
        <f t="shared" si="40"/>
        <v>0</v>
      </c>
      <c r="K115" s="82">
        <f t="shared" si="40"/>
        <v>0</v>
      </c>
      <c r="L115" s="83">
        <f>L119</f>
        <v>558300</v>
      </c>
      <c r="M115" s="82">
        <f t="shared" si="40"/>
        <v>739300</v>
      </c>
      <c r="N115" s="2"/>
      <c r="O115" s="2"/>
    </row>
    <row r="116" spans="1:15" ht="16.5">
      <c r="A116" s="42"/>
      <c r="B116" s="42"/>
      <c r="C116" s="62"/>
      <c r="D116" s="63"/>
      <c r="E116" s="63"/>
      <c r="F116" s="80" t="s">
        <v>1</v>
      </c>
      <c r="G116" s="81"/>
      <c r="H116" s="82">
        <f t="shared" si="40"/>
        <v>0</v>
      </c>
      <c r="I116" s="82">
        <f t="shared" si="40"/>
        <v>0</v>
      </c>
      <c r="J116" s="82">
        <f t="shared" si="40"/>
        <v>0</v>
      </c>
      <c r="K116" s="82">
        <f t="shared" si="40"/>
        <v>70000</v>
      </c>
      <c r="L116" s="83">
        <f>L120</f>
        <v>10000</v>
      </c>
      <c r="M116" s="82">
        <f t="shared" si="40"/>
        <v>80000</v>
      </c>
      <c r="N116" s="2"/>
      <c r="O116" s="2"/>
    </row>
    <row r="117" spans="1:15" ht="16.5">
      <c r="A117" s="42"/>
      <c r="B117" s="42"/>
      <c r="C117" s="62"/>
      <c r="D117" s="63"/>
      <c r="E117" s="63"/>
      <c r="F117" s="80" t="s">
        <v>113</v>
      </c>
      <c r="G117" s="81"/>
      <c r="H117" s="82">
        <f t="shared" si="40"/>
        <v>0</v>
      </c>
      <c r="I117" s="82">
        <f t="shared" si="40"/>
        <v>0</v>
      </c>
      <c r="J117" s="82">
        <f t="shared" si="40"/>
        <v>0</v>
      </c>
      <c r="K117" s="82">
        <f t="shared" si="40"/>
        <v>0</v>
      </c>
      <c r="L117" s="83">
        <f>L121</f>
        <v>470000</v>
      </c>
      <c r="M117" s="82">
        <f t="shared" si="40"/>
        <v>470000</v>
      </c>
      <c r="N117" s="2"/>
      <c r="O117" s="2"/>
    </row>
    <row r="118" spans="1:15" ht="16.5">
      <c r="A118" s="45" t="s">
        <v>151</v>
      </c>
      <c r="B118" s="45"/>
      <c r="C118" s="84">
        <v>47017</v>
      </c>
      <c r="D118" s="85"/>
      <c r="E118" s="492" t="s">
        <v>152</v>
      </c>
      <c r="F118" s="493"/>
      <c r="G118" s="86">
        <f>SUM(G119:G121)</f>
        <v>20</v>
      </c>
      <c r="H118" s="87">
        <f t="shared" ref="H118" si="41">SUM(H119:H121)</f>
        <v>108000</v>
      </c>
      <c r="I118" s="87">
        <f>SUM(I119:I121)</f>
        <v>73000</v>
      </c>
      <c r="J118" s="87">
        <f>SUM(J119:J121)</f>
        <v>0</v>
      </c>
      <c r="K118" s="87">
        <f>SUM(K119:K121)</f>
        <v>70000</v>
      </c>
      <c r="L118" s="87">
        <f>SUM(L119:L120)</f>
        <v>568300</v>
      </c>
      <c r="M118" s="87">
        <f t="shared" ref="M118:M129" si="42">SUM(H118:L118)</f>
        <v>819300</v>
      </c>
      <c r="N118" s="2"/>
      <c r="O118" s="2"/>
    </row>
    <row r="119" spans="1:15" ht="16.5">
      <c r="A119" s="42"/>
      <c r="B119" s="42"/>
      <c r="C119" s="62"/>
      <c r="D119" s="63"/>
      <c r="E119" s="63"/>
      <c r="F119" s="80" t="s">
        <v>112</v>
      </c>
      <c r="G119" s="81">
        <v>20</v>
      </c>
      <c r="H119" s="82">
        <v>108000</v>
      </c>
      <c r="I119" s="83">
        <v>73000</v>
      </c>
      <c r="J119" s="83"/>
      <c r="K119" s="83"/>
      <c r="L119" s="83">
        <f>'4.2 Fin.i projekteve kapita '!N87</f>
        <v>558300</v>
      </c>
      <c r="M119" s="82">
        <f t="shared" si="42"/>
        <v>739300</v>
      </c>
      <c r="N119" s="2"/>
      <c r="O119" s="2"/>
    </row>
    <row r="120" spans="1:15" ht="16.5">
      <c r="A120" s="42"/>
      <c r="B120" s="42"/>
      <c r="C120" s="62"/>
      <c r="D120" s="63"/>
      <c r="E120" s="63"/>
      <c r="F120" s="80" t="s">
        <v>1</v>
      </c>
      <c r="G120" s="81"/>
      <c r="H120" s="82"/>
      <c r="I120" s="83"/>
      <c r="J120" s="83"/>
      <c r="K120" s="83">
        <v>70000</v>
      </c>
      <c r="L120" s="83">
        <f>'4.2 Fin.i projekteve kapita '!O87</f>
        <v>10000</v>
      </c>
      <c r="M120" s="82">
        <f t="shared" si="42"/>
        <v>80000</v>
      </c>
      <c r="N120" s="2"/>
      <c r="O120" s="2"/>
    </row>
    <row r="121" spans="1:15" ht="16.5">
      <c r="A121" s="42"/>
      <c r="B121" s="42"/>
      <c r="C121" s="62"/>
      <c r="D121" s="63"/>
      <c r="E121" s="63"/>
      <c r="F121" s="80" t="s">
        <v>113</v>
      </c>
      <c r="G121" s="81"/>
      <c r="H121" s="82"/>
      <c r="I121" s="82"/>
      <c r="J121" s="82"/>
      <c r="K121" s="82"/>
      <c r="L121" s="83">
        <f>'4.2 Fin.i projekteve kapita '!P87</f>
        <v>470000</v>
      </c>
      <c r="M121" s="82">
        <f t="shared" si="42"/>
        <v>470000</v>
      </c>
      <c r="N121" s="2"/>
      <c r="O121" s="2"/>
    </row>
    <row r="122" spans="1:15" ht="16.5">
      <c r="A122" s="45" t="s">
        <v>153</v>
      </c>
      <c r="B122" s="45"/>
      <c r="C122" s="84">
        <v>47057</v>
      </c>
      <c r="D122" s="85"/>
      <c r="E122" s="492" t="s">
        <v>154</v>
      </c>
      <c r="F122" s="493"/>
      <c r="G122" s="86">
        <f t="shared" ref="G122:L122" si="43">SUM(G123:G125)</f>
        <v>0</v>
      </c>
      <c r="H122" s="87">
        <f t="shared" si="43"/>
        <v>0</v>
      </c>
      <c r="I122" s="87">
        <f t="shared" si="43"/>
        <v>0</v>
      </c>
      <c r="J122" s="87">
        <f t="shared" si="43"/>
        <v>0</v>
      </c>
      <c r="K122" s="87">
        <f t="shared" si="43"/>
        <v>0</v>
      </c>
      <c r="L122" s="87">
        <f t="shared" si="43"/>
        <v>0</v>
      </c>
      <c r="M122" s="87">
        <f t="shared" si="42"/>
        <v>0</v>
      </c>
      <c r="N122" s="2"/>
      <c r="O122" s="2"/>
    </row>
    <row r="123" spans="1:15" ht="16.5">
      <c r="A123" s="42"/>
      <c r="B123" s="42"/>
      <c r="C123" s="62"/>
      <c r="D123" s="63"/>
      <c r="E123" s="63"/>
      <c r="F123" s="80" t="s">
        <v>112</v>
      </c>
      <c r="G123" s="81"/>
      <c r="H123" s="82"/>
      <c r="I123" s="82"/>
      <c r="J123" s="82"/>
      <c r="K123" s="82"/>
      <c r="L123" s="83"/>
      <c r="M123" s="82">
        <f t="shared" si="42"/>
        <v>0</v>
      </c>
      <c r="N123" s="2"/>
      <c r="O123" s="2"/>
    </row>
    <row r="124" spans="1:15" ht="16.5">
      <c r="A124" s="42"/>
      <c r="B124" s="42"/>
      <c r="C124" s="62"/>
      <c r="D124" s="63"/>
      <c r="E124" s="63"/>
      <c r="F124" s="80" t="s">
        <v>1</v>
      </c>
      <c r="G124" s="81"/>
      <c r="H124" s="82"/>
      <c r="I124" s="82"/>
      <c r="J124" s="82"/>
      <c r="K124" s="82"/>
      <c r="L124" s="83"/>
      <c r="M124" s="82">
        <f t="shared" si="42"/>
        <v>0</v>
      </c>
      <c r="N124" s="2"/>
      <c r="O124" s="2"/>
    </row>
    <row r="125" spans="1:15" ht="16.5">
      <c r="A125" s="42"/>
      <c r="B125" s="42"/>
      <c r="C125" s="62"/>
      <c r="D125" s="63"/>
      <c r="E125" s="63"/>
      <c r="F125" s="80" t="s">
        <v>113</v>
      </c>
      <c r="G125" s="81"/>
      <c r="H125" s="82"/>
      <c r="I125" s="82"/>
      <c r="J125" s="82"/>
      <c r="K125" s="82"/>
      <c r="L125" s="83"/>
      <c r="M125" s="82">
        <f t="shared" si="42"/>
        <v>0</v>
      </c>
      <c r="N125" s="2"/>
      <c r="O125" s="2"/>
    </row>
    <row r="126" spans="1:15" ht="16.5">
      <c r="A126" s="45" t="s">
        <v>155</v>
      </c>
      <c r="B126" s="45"/>
      <c r="C126" s="84">
        <v>47097</v>
      </c>
      <c r="D126" s="85"/>
      <c r="E126" s="492" t="s">
        <v>156</v>
      </c>
      <c r="F126" s="493"/>
      <c r="G126" s="86">
        <f t="shared" ref="G126:L126" si="44">SUM(G127:G129)</f>
        <v>0</v>
      </c>
      <c r="H126" s="87">
        <f t="shared" si="44"/>
        <v>0</v>
      </c>
      <c r="I126" s="87">
        <f t="shared" si="44"/>
        <v>0</v>
      </c>
      <c r="J126" s="87">
        <f t="shared" si="44"/>
        <v>0</v>
      </c>
      <c r="K126" s="87">
        <f t="shared" si="44"/>
        <v>0</v>
      </c>
      <c r="L126" s="87">
        <f t="shared" si="44"/>
        <v>0</v>
      </c>
      <c r="M126" s="87">
        <f t="shared" si="42"/>
        <v>0</v>
      </c>
      <c r="N126" s="2"/>
      <c r="O126" s="2"/>
    </row>
    <row r="127" spans="1:15" ht="16.5">
      <c r="A127" s="42"/>
      <c r="B127" s="42"/>
      <c r="C127" s="62"/>
      <c r="D127" s="63"/>
      <c r="E127" s="63"/>
      <c r="F127" s="80" t="s">
        <v>112</v>
      </c>
      <c r="G127" s="81"/>
      <c r="H127" s="82"/>
      <c r="I127" s="82"/>
      <c r="J127" s="82"/>
      <c r="K127" s="82"/>
      <c r="L127" s="83"/>
      <c r="M127" s="82">
        <f t="shared" si="42"/>
        <v>0</v>
      </c>
      <c r="N127" s="2"/>
      <c r="O127" s="2"/>
    </row>
    <row r="128" spans="1:15" ht="16.5">
      <c r="A128" s="42"/>
      <c r="B128" s="42"/>
      <c r="C128" s="62"/>
      <c r="D128" s="63"/>
      <c r="E128" s="63"/>
      <c r="F128" s="80" t="s">
        <v>1</v>
      </c>
      <c r="G128" s="81"/>
      <c r="H128" s="82"/>
      <c r="I128" s="82"/>
      <c r="J128" s="82"/>
      <c r="K128" s="82"/>
      <c r="L128" s="83"/>
      <c r="M128" s="82">
        <f t="shared" si="42"/>
        <v>0</v>
      </c>
      <c r="N128" s="2"/>
      <c r="O128" s="2"/>
    </row>
    <row r="129" spans="1:15" ht="16.5">
      <c r="A129" s="42"/>
      <c r="B129" s="42"/>
      <c r="C129" s="62"/>
      <c r="D129" s="63"/>
      <c r="E129" s="63"/>
      <c r="F129" s="80" t="s">
        <v>113</v>
      </c>
      <c r="G129" s="81"/>
      <c r="H129" s="82"/>
      <c r="I129" s="82"/>
      <c r="J129" s="82"/>
      <c r="K129" s="82"/>
      <c r="L129" s="83"/>
      <c r="M129" s="82">
        <f t="shared" si="42"/>
        <v>0</v>
      </c>
      <c r="N129" s="2"/>
      <c r="O129" s="2"/>
    </row>
    <row r="130" spans="1:15" ht="16.5">
      <c r="A130" s="46" t="s">
        <v>157</v>
      </c>
      <c r="B130" s="46"/>
      <c r="C130" s="90" t="s">
        <v>10</v>
      </c>
      <c r="D130" s="489" t="s">
        <v>11</v>
      </c>
      <c r="E130" s="490"/>
      <c r="F130" s="491"/>
      <c r="G130" s="78">
        <f t="shared" ref="G130:M133" si="45">G134+G138+G142</f>
        <v>6</v>
      </c>
      <c r="H130" s="79">
        <f t="shared" si="45"/>
        <v>39000</v>
      </c>
      <c r="I130" s="79">
        <f t="shared" si="45"/>
        <v>7500</v>
      </c>
      <c r="J130" s="79">
        <f t="shared" si="45"/>
        <v>0</v>
      </c>
      <c r="K130" s="79">
        <f t="shared" si="45"/>
        <v>0</v>
      </c>
      <c r="L130" s="79">
        <f t="shared" si="45"/>
        <v>767236</v>
      </c>
      <c r="M130" s="79">
        <f t="shared" si="45"/>
        <v>813736</v>
      </c>
      <c r="N130" s="2"/>
      <c r="O130" s="2"/>
    </row>
    <row r="131" spans="1:15" ht="16.5">
      <c r="A131" s="42"/>
      <c r="B131" s="42"/>
      <c r="C131" s="62"/>
      <c r="D131" s="63"/>
      <c r="E131" s="63"/>
      <c r="F131" s="80" t="s">
        <v>112</v>
      </c>
      <c r="G131" s="81">
        <f>G135+G139+G143</f>
        <v>6</v>
      </c>
      <c r="H131" s="82">
        <f t="shared" si="45"/>
        <v>39000</v>
      </c>
      <c r="I131" s="82">
        <f t="shared" si="45"/>
        <v>7500</v>
      </c>
      <c r="J131" s="82">
        <f t="shared" si="45"/>
        <v>0</v>
      </c>
      <c r="K131" s="82">
        <f t="shared" si="45"/>
        <v>0</v>
      </c>
      <c r="L131" s="83">
        <f t="shared" si="45"/>
        <v>634590</v>
      </c>
      <c r="M131" s="82">
        <f t="shared" si="45"/>
        <v>681090</v>
      </c>
      <c r="N131" s="2"/>
      <c r="O131" s="2"/>
    </row>
    <row r="132" spans="1:15" ht="16.5">
      <c r="A132" s="42"/>
      <c r="B132" s="42"/>
      <c r="C132" s="62"/>
      <c r="D132" s="63"/>
      <c r="E132" s="63"/>
      <c r="F132" s="80" t="s">
        <v>1</v>
      </c>
      <c r="G132" s="81"/>
      <c r="H132" s="82">
        <f t="shared" si="45"/>
        <v>0</v>
      </c>
      <c r="I132" s="82">
        <f t="shared" si="45"/>
        <v>0</v>
      </c>
      <c r="J132" s="82">
        <f t="shared" si="45"/>
        <v>0</v>
      </c>
      <c r="K132" s="82">
        <f t="shared" si="45"/>
        <v>0</v>
      </c>
      <c r="L132" s="83">
        <f t="shared" si="45"/>
        <v>132646</v>
      </c>
      <c r="M132" s="82">
        <f t="shared" si="45"/>
        <v>132646</v>
      </c>
      <c r="N132" s="2"/>
      <c r="O132" s="2"/>
    </row>
    <row r="133" spans="1:15" ht="16.5">
      <c r="A133" s="42"/>
      <c r="B133" s="42"/>
      <c r="C133" s="62"/>
      <c r="D133" s="63"/>
      <c r="E133" s="63"/>
      <c r="F133" s="80" t="s">
        <v>113</v>
      </c>
      <c r="G133" s="81"/>
      <c r="H133" s="82">
        <f t="shared" si="45"/>
        <v>0</v>
      </c>
      <c r="I133" s="82">
        <f t="shared" si="45"/>
        <v>0</v>
      </c>
      <c r="J133" s="82">
        <f t="shared" si="45"/>
        <v>0</v>
      </c>
      <c r="K133" s="82">
        <f t="shared" si="45"/>
        <v>0</v>
      </c>
      <c r="L133" s="83">
        <f t="shared" si="45"/>
        <v>3067000</v>
      </c>
      <c r="M133" s="82">
        <f t="shared" si="45"/>
        <v>3067000</v>
      </c>
      <c r="N133" s="2"/>
      <c r="O133" s="2"/>
    </row>
    <row r="134" spans="1:15" ht="16.5">
      <c r="A134" s="45" t="s">
        <v>158</v>
      </c>
      <c r="B134" s="45"/>
      <c r="C134" s="84">
        <v>48017</v>
      </c>
      <c r="D134" s="85"/>
      <c r="E134" s="492" t="s">
        <v>12</v>
      </c>
      <c r="F134" s="493"/>
      <c r="G134" s="86">
        <f>SUM(G135:G137)</f>
        <v>6</v>
      </c>
      <c r="H134" s="87">
        <f t="shared" ref="H134" si="46">SUM(H135:H137)</f>
        <v>39000</v>
      </c>
      <c r="I134" s="87">
        <f>SUM(I135:I137)</f>
        <v>7500</v>
      </c>
      <c r="J134" s="87">
        <f>SUM(J135:J137)</f>
        <v>0</v>
      </c>
      <c r="K134" s="87">
        <f>SUM(K135:K137)</f>
        <v>0</v>
      </c>
      <c r="L134" s="87">
        <f>SUM(L135:L136)</f>
        <v>767236</v>
      </c>
      <c r="M134" s="87">
        <f t="shared" ref="M134:M145" si="47">SUM(H134:L134)</f>
        <v>813736</v>
      </c>
      <c r="N134" s="2"/>
      <c r="O134" s="2"/>
    </row>
    <row r="135" spans="1:15" ht="16.5">
      <c r="A135" s="42"/>
      <c r="B135" s="42"/>
      <c r="C135" s="62"/>
      <c r="D135" s="63"/>
      <c r="E135" s="63"/>
      <c r="F135" s="80" t="s">
        <v>112</v>
      </c>
      <c r="G135" s="81">
        <v>6</v>
      </c>
      <c r="H135" s="82">
        <v>39000</v>
      </c>
      <c r="I135" s="82">
        <v>7500</v>
      </c>
      <c r="J135" s="82"/>
      <c r="K135" s="82"/>
      <c r="L135" s="83">
        <f>'4.2 Fin.i projekteve kapita '!N122</f>
        <v>634590</v>
      </c>
      <c r="M135" s="82">
        <f t="shared" si="47"/>
        <v>681090</v>
      </c>
      <c r="N135" s="2"/>
      <c r="O135" s="2"/>
    </row>
    <row r="136" spans="1:15" ht="16.5">
      <c r="A136" s="42"/>
      <c r="B136" s="42"/>
      <c r="C136" s="62"/>
      <c r="D136" s="63"/>
      <c r="E136" s="63"/>
      <c r="F136" s="80" t="s">
        <v>1</v>
      </c>
      <c r="G136" s="81"/>
      <c r="H136" s="82"/>
      <c r="I136" s="82"/>
      <c r="J136" s="82"/>
      <c r="K136" s="82"/>
      <c r="L136" s="83">
        <f>'4.2 Fin.i projekteve kapita '!O122</f>
        <v>132646</v>
      </c>
      <c r="M136" s="82">
        <f t="shared" si="47"/>
        <v>132646</v>
      </c>
      <c r="N136" s="2"/>
      <c r="O136" s="2"/>
    </row>
    <row r="137" spans="1:15" ht="16.5">
      <c r="A137" s="42"/>
      <c r="B137" s="42"/>
      <c r="C137" s="62"/>
      <c r="D137" s="63"/>
      <c r="E137" s="63"/>
      <c r="F137" s="80" t="s">
        <v>113</v>
      </c>
      <c r="G137" s="81"/>
      <c r="H137" s="82"/>
      <c r="I137" s="82"/>
      <c r="J137" s="82"/>
      <c r="K137" s="82"/>
      <c r="L137" s="83">
        <f>'4.2 Fin.i projekteve kapita '!P122</f>
        <v>3067000</v>
      </c>
      <c r="M137" s="82">
        <f t="shared" si="47"/>
        <v>3067000</v>
      </c>
      <c r="N137" s="2"/>
      <c r="O137" s="2"/>
    </row>
    <row r="138" spans="1:15" ht="16.5">
      <c r="A138" s="45" t="s">
        <v>159</v>
      </c>
      <c r="B138" s="45"/>
      <c r="C138" s="84">
        <v>48057</v>
      </c>
      <c r="D138" s="85"/>
      <c r="E138" s="492" t="s">
        <v>160</v>
      </c>
      <c r="F138" s="493"/>
      <c r="G138" s="86">
        <f t="shared" ref="G138:L138" si="48">SUM(G139:G141)</f>
        <v>0</v>
      </c>
      <c r="H138" s="87">
        <f t="shared" si="48"/>
        <v>0</v>
      </c>
      <c r="I138" s="87">
        <f t="shared" si="48"/>
        <v>0</v>
      </c>
      <c r="J138" s="87">
        <f t="shared" si="48"/>
        <v>0</v>
      </c>
      <c r="K138" s="87">
        <f t="shared" si="48"/>
        <v>0</v>
      </c>
      <c r="L138" s="87">
        <f t="shared" si="48"/>
        <v>0</v>
      </c>
      <c r="M138" s="87">
        <f t="shared" si="47"/>
        <v>0</v>
      </c>
      <c r="N138" s="2"/>
      <c r="O138" s="2"/>
    </row>
    <row r="139" spans="1:15" ht="16.5">
      <c r="A139" s="42"/>
      <c r="B139" s="42"/>
      <c r="C139" s="62"/>
      <c r="D139" s="63"/>
      <c r="E139" s="63"/>
      <c r="F139" s="80" t="s">
        <v>112</v>
      </c>
      <c r="G139" s="81"/>
      <c r="H139" s="82"/>
      <c r="I139" s="82"/>
      <c r="J139" s="82"/>
      <c r="K139" s="82"/>
      <c r="L139" s="83"/>
      <c r="M139" s="82">
        <f t="shared" si="47"/>
        <v>0</v>
      </c>
      <c r="N139" s="2"/>
      <c r="O139" s="2"/>
    </row>
    <row r="140" spans="1:15" ht="16.5">
      <c r="A140" s="42"/>
      <c r="B140" s="42"/>
      <c r="C140" s="62"/>
      <c r="D140" s="63"/>
      <c r="E140" s="63"/>
      <c r="F140" s="80" t="s">
        <v>1</v>
      </c>
      <c r="G140" s="81"/>
      <c r="H140" s="82"/>
      <c r="I140" s="82"/>
      <c r="J140" s="82"/>
      <c r="K140" s="82"/>
      <c r="L140" s="83"/>
      <c r="M140" s="82">
        <f t="shared" si="47"/>
        <v>0</v>
      </c>
      <c r="N140" s="2"/>
      <c r="O140" s="2"/>
    </row>
    <row r="141" spans="1:15" ht="16.5">
      <c r="A141" s="42"/>
      <c r="B141" s="42"/>
      <c r="C141" s="62"/>
      <c r="D141" s="63"/>
      <c r="E141" s="63"/>
      <c r="F141" s="80" t="s">
        <v>113</v>
      </c>
      <c r="G141" s="81"/>
      <c r="H141" s="82"/>
      <c r="I141" s="82"/>
      <c r="J141" s="82"/>
      <c r="K141" s="82"/>
      <c r="L141" s="83"/>
      <c r="M141" s="82">
        <f t="shared" si="47"/>
        <v>0</v>
      </c>
      <c r="N141" s="2"/>
      <c r="O141" s="2"/>
    </row>
    <row r="142" spans="1:15" ht="16.5">
      <c r="A142" s="45" t="s">
        <v>161</v>
      </c>
      <c r="B142" s="45"/>
      <c r="C142" s="84">
        <v>48097</v>
      </c>
      <c r="D142" s="85"/>
      <c r="E142" s="492" t="s">
        <v>162</v>
      </c>
      <c r="F142" s="493"/>
      <c r="G142" s="86">
        <f t="shared" ref="G142:L142" si="49">SUM(G143:G145)</f>
        <v>0</v>
      </c>
      <c r="H142" s="87">
        <f t="shared" si="49"/>
        <v>0</v>
      </c>
      <c r="I142" s="87">
        <f t="shared" si="49"/>
        <v>0</v>
      </c>
      <c r="J142" s="87">
        <f t="shared" si="49"/>
        <v>0</v>
      </c>
      <c r="K142" s="87">
        <f t="shared" si="49"/>
        <v>0</v>
      </c>
      <c r="L142" s="87">
        <f t="shared" si="49"/>
        <v>0</v>
      </c>
      <c r="M142" s="87">
        <f t="shared" si="47"/>
        <v>0</v>
      </c>
      <c r="N142" s="2"/>
      <c r="O142" s="2"/>
    </row>
    <row r="143" spans="1:15" ht="16.5">
      <c r="A143" s="42"/>
      <c r="B143" s="42"/>
      <c r="C143" s="62"/>
      <c r="D143" s="63"/>
      <c r="E143" s="63"/>
      <c r="F143" s="80" t="s">
        <v>112</v>
      </c>
      <c r="G143" s="81"/>
      <c r="H143" s="82"/>
      <c r="I143" s="82"/>
      <c r="J143" s="82"/>
      <c r="K143" s="82"/>
      <c r="L143" s="83"/>
      <c r="M143" s="82">
        <f t="shared" si="47"/>
        <v>0</v>
      </c>
      <c r="N143" s="2"/>
      <c r="O143" s="2"/>
    </row>
    <row r="144" spans="1:15" ht="16.5">
      <c r="A144" s="42"/>
      <c r="B144" s="42"/>
      <c r="C144" s="62"/>
      <c r="D144" s="63"/>
      <c r="E144" s="63"/>
      <c r="F144" s="80" t="s">
        <v>1</v>
      </c>
      <c r="G144" s="81"/>
      <c r="H144" s="82"/>
      <c r="I144" s="82"/>
      <c r="J144" s="82"/>
      <c r="K144" s="82"/>
      <c r="L144" s="83"/>
      <c r="M144" s="82">
        <f t="shared" si="47"/>
        <v>0</v>
      </c>
      <c r="N144" s="2"/>
      <c r="O144" s="2"/>
    </row>
    <row r="145" spans="1:15" ht="16.5">
      <c r="A145" s="42"/>
      <c r="B145" s="42"/>
      <c r="C145" s="62"/>
      <c r="D145" s="63"/>
      <c r="E145" s="63"/>
      <c r="F145" s="80" t="s">
        <v>113</v>
      </c>
      <c r="G145" s="81"/>
      <c r="H145" s="82"/>
      <c r="I145" s="82"/>
      <c r="J145" s="82"/>
      <c r="K145" s="82"/>
      <c r="L145" s="83"/>
      <c r="M145" s="82">
        <f t="shared" si="47"/>
        <v>0</v>
      </c>
      <c r="N145" s="2"/>
      <c r="O145" s="2"/>
    </row>
    <row r="146" spans="1:15" ht="16.5">
      <c r="A146" s="44">
        <v>1.1100000000000001</v>
      </c>
      <c r="B146" s="44"/>
      <c r="C146" s="77">
        <v>650</v>
      </c>
      <c r="D146" s="489" t="s">
        <v>163</v>
      </c>
      <c r="E146" s="490"/>
      <c r="F146" s="491"/>
      <c r="G146" s="78">
        <f t="shared" ref="G146:M149" si="50">G150+G154+G158</f>
        <v>10</v>
      </c>
      <c r="H146" s="79">
        <f t="shared" si="50"/>
        <v>63000</v>
      </c>
      <c r="I146" s="79">
        <f t="shared" si="50"/>
        <v>8000</v>
      </c>
      <c r="J146" s="79">
        <f t="shared" si="50"/>
        <v>0</v>
      </c>
      <c r="K146" s="79">
        <f t="shared" si="50"/>
        <v>0</v>
      </c>
      <c r="L146" s="79">
        <f t="shared" si="50"/>
        <v>0</v>
      </c>
      <c r="M146" s="79">
        <f t="shared" si="50"/>
        <v>71000</v>
      </c>
      <c r="N146" s="2"/>
      <c r="O146" s="2"/>
    </row>
    <row r="147" spans="1:15" ht="16.5">
      <c r="A147" s="42"/>
      <c r="B147" s="42"/>
      <c r="C147" s="62"/>
      <c r="D147" s="63"/>
      <c r="E147" s="63"/>
      <c r="F147" s="80" t="s">
        <v>112</v>
      </c>
      <c r="G147" s="81">
        <f>G151+G155+G159</f>
        <v>10</v>
      </c>
      <c r="H147" s="82">
        <f t="shared" si="50"/>
        <v>63000</v>
      </c>
      <c r="I147" s="82">
        <f t="shared" si="50"/>
        <v>8000</v>
      </c>
      <c r="J147" s="82">
        <f t="shared" si="50"/>
        <v>0</v>
      </c>
      <c r="K147" s="82">
        <f t="shared" si="50"/>
        <v>0</v>
      </c>
      <c r="L147" s="83">
        <f t="shared" si="50"/>
        <v>0</v>
      </c>
      <c r="M147" s="82">
        <f t="shared" si="50"/>
        <v>71000</v>
      </c>
      <c r="N147" s="2"/>
      <c r="O147" s="2"/>
    </row>
    <row r="148" spans="1:15" ht="16.5">
      <c r="A148" s="42"/>
      <c r="B148" s="42"/>
      <c r="C148" s="62"/>
      <c r="D148" s="63"/>
      <c r="E148" s="63"/>
      <c r="F148" s="80" t="s">
        <v>1</v>
      </c>
      <c r="G148" s="81"/>
      <c r="H148" s="82">
        <f t="shared" si="50"/>
        <v>0</v>
      </c>
      <c r="I148" s="82">
        <f t="shared" si="50"/>
        <v>0</v>
      </c>
      <c r="J148" s="82">
        <f t="shared" si="50"/>
        <v>0</v>
      </c>
      <c r="K148" s="82">
        <f t="shared" si="50"/>
        <v>0</v>
      </c>
      <c r="L148" s="83">
        <f t="shared" si="50"/>
        <v>0</v>
      </c>
      <c r="M148" s="82">
        <f t="shared" si="50"/>
        <v>0</v>
      </c>
      <c r="N148" s="2"/>
      <c r="O148" s="2"/>
    </row>
    <row r="149" spans="1:15" ht="16.5">
      <c r="A149" s="42"/>
      <c r="B149" s="42"/>
      <c r="C149" s="62"/>
      <c r="D149" s="63"/>
      <c r="E149" s="63"/>
      <c r="F149" s="80" t="s">
        <v>113</v>
      </c>
      <c r="G149" s="81"/>
      <c r="H149" s="82">
        <f t="shared" si="50"/>
        <v>0</v>
      </c>
      <c r="I149" s="82">
        <f t="shared" si="50"/>
        <v>0</v>
      </c>
      <c r="J149" s="82">
        <f t="shared" si="50"/>
        <v>0</v>
      </c>
      <c r="K149" s="82">
        <f t="shared" si="50"/>
        <v>0</v>
      </c>
      <c r="L149" s="83">
        <f t="shared" si="50"/>
        <v>0</v>
      </c>
      <c r="M149" s="82">
        <f t="shared" si="50"/>
        <v>0</v>
      </c>
      <c r="N149" s="2"/>
      <c r="O149" s="2"/>
    </row>
    <row r="150" spans="1:15" ht="16.5">
      <c r="A150" s="45" t="s">
        <v>164</v>
      </c>
      <c r="B150" s="45"/>
      <c r="C150" s="84">
        <v>65085</v>
      </c>
      <c r="D150" s="85"/>
      <c r="E150" s="492" t="s">
        <v>165</v>
      </c>
      <c r="F150" s="493"/>
      <c r="G150" s="86">
        <f t="shared" ref="G150:L150" si="51">SUM(G151:G153)</f>
        <v>10</v>
      </c>
      <c r="H150" s="87">
        <f t="shared" ref="H150" si="52">SUM(H151:H153)</f>
        <v>63000</v>
      </c>
      <c r="I150" s="87">
        <f t="shared" ref="I150:K150" si="53">SUM(I151:I153)</f>
        <v>8000</v>
      </c>
      <c r="J150" s="87">
        <f t="shared" si="53"/>
        <v>0</v>
      </c>
      <c r="K150" s="87">
        <f t="shared" si="53"/>
        <v>0</v>
      </c>
      <c r="L150" s="87">
        <f t="shared" si="51"/>
        <v>0</v>
      </c>
      <c r="M150" s="87">
        <f t="shared" ref="M150:M161" si="54">SUM(H150:L150)</f>
        <v>71000</v>
      </c>
      <c r="N150" s="2"/>
      <c r="O150" s="2"/>
    </row>
    <row r="151" spans="1:15" ht="16.5">
      <c r="A151" s="42"/>
      <c r="B151" s="42"/>
      <c r="C151" s="62"/>
      <c r="D151" s="63"/>
      <c r="E151" s="63"/>
      <c r="F151" s="80" t="s">
        <v>112</v>
      </c>
      <c r="G151" s="81">
        <v>10</v>
      </c>
      <c r="H151" s="82">
        <v>63000</v>
      </c>
      <c r="I151" s="82">
        <v>8000</v>
      </c>
      <c r="J151" s="82"/>
      <c r="K151" s="82"/>
      <c r="L151" s="83">
        <v>0</v>
      </c>
      <c r="M151" s="82">
        <f t="shared" si="54"/>
        <v>71000</v>
      </c>
      <c r="N151" s="2"/>
      <c r="O151" s="2"/>
    </row>
    <row r="152" spans="1:15" ht="16.5">
      <c r="A152" s="42"/>
      <c r="B152" s="42"/>
      <c r="C152" s="62"/>
      <c r="D152" s="63"/>
      <c r="E152" s="63"/>
      <c r="F152" s="80" t="s">
        <v>1</v>
      </c>
      <c r="G152" s="81"/>
      <c r="H152" s="82"/>
      <c r="I152" s="82"/>
      <c r="J152" s="82"/>
      <c r="K152" s="82"/>
      <c r="L152" s="83">
        <v>0</v>
      </c>
      <c r="M152" s="82">
        <f t="shared" si="54"/>
        <v>0</v>
      </c>
      <c r="N152" s="2"/>
      <c r="O152" s="2"/>
    </row>
    <row r="153" spans="1:15" ht="16.5">
      <c r="A153" s="42"/>
      <c r="B153" s="42"/>
      <c r="C153" s="62"/>
      <c r="D153" s="63"/>
      <c r="E153" s="63"/>
      <c r="F153" s="80" t="s">
        <v>113</v>
      </c>
      <c r="G153" s="81"/>
      <c r="H153" s="82"/>
      <c r="I153" s="82"/>
      <c r="J153" s="82"/>
      <c r="K153" s="82"/>
      <c r="L153" s="83">
        <v>0</v>
      </c>
      <c r="M153" s="82">
        <f t="shared" si="54"/>
        <v>0</v>
      </c>
      <c r="N153" s="2"/>
      <c r="O153" s="2"/>
    </row>
    <row r="154" spans="1:15" ht="16.5">
      <c r="A154" s="45" t="s">
        <v>166</v>
      </c>
      <c r="B154" s="45"/>
      <c r="C154" s="84">
        <v>65285</v>
      </c>
      <c r="D154" s="85"/>
      <c r="E154" s="492" t="s">
        <v>167</v>
      </c>
      <c r="F154" s="493"/>
      <c r="G154" s="86">
        <f t="shared" ref="G154:L154" si="55">SUM(G155:G157)</f>
        <v>0</v>
      </c>
      <c r="H154" s="87">
        <f t="shared" si="55"/>
        <v>0</v>
      </c>
      <c r="I154" s="87">
        <f t="shared" si="55"/>
        <v>0</v>
      </c>
      <c r="J154" s="87">
        <f t="shared" si="55"/>
        <v>0</v>
      </c>
      <c r="K154" s="87">
        <f t="shared" si="55"/>
        <v>0</v>
      </c>
      <c r="L154" s="87">
        <f t="shared" si="55"/>
        <v>0</v>
      </c>
      <c r="M154" s="87">
        <f t="shared" si="54"/>
        <v>0</v>
      </c>
      <c r="N154" s="2"/>
      <c r="O154" s="2"/>
    </row>
    <row r="155" spans="1:15" ht="16.5">
      <c r="A155" s="42"/>
      <c r="B155" s="42"/>
      <c r="C155" s="62"/>
      <c r="D155" s="63"/>
      <c r="E155" s="63"/>
      <c r="F155" s="80" t="s">
        <v>112</v>
      </c>
      <c r="G155" s="81"/>
      <c r="H155" s="82"/>
      <c r="I155" s="82"/>
      <c r="J155" s="82"/>
      <c r="K155" s="82"/>
      <c r="L155" s="83"/>
      <c r="M155" s="82">
        <f t="shared" si="54"/>
        <v>0</v>
      </c>
      <c r="N155" s="2"/>
      <c r="O155" s="2"/>
    </row>
    <row r="156" spans="1:15" ht="16.5">
      <c r="A156" s="42"/>
      <c r="B156" s="42"/>
      <c r="C156" s="62"/>
      <c r="D156" s="63"/>
      <c r="E156" s="63"/>
      <c r="F156" s="80" t="s">
        <v>1</v>
      </c>
      <c r="G156" s="81"/>
      <c r="H156" s="82"/>
      <c r="I156" s="82"/>
      <c r="J156" s="82"/>
      <c r="K156" s="82"/>
      <c r="L156" s="83"/>
      <c r="M156" s="82">
        <f t="shared" si="54"/>
        <v>0</v>
      </c>
      <c r="N156" s="2"/>
      <c r="O156" s="2"/>
    </row>
    <row r="157" spans="1:15" ht="16.5">
      <c r="A157" s="42"/>
      <c r="B157" s="42"/>
      <c r="C157" s="62"/>
      <c r="D157" s="63"/>
      <c r="E157" s="63"/>
      <c r="F157" s="80" t="s">
        <v>113</v>
      </c>
      <c r="G157" s="81"/>
      <c r="H157" s="82"/>
      <c r="I157" s="82"/>
      <c r="J157" s="82"/>
      <c r="K157" s="82"/>
      <c r="L157" s="83"/>
      <c r="M157" s="82">
        <f t="shared" si="54"/>
        <v>0</v>
      </c>
      <c r="N157" s="2"/>
      <c r="O157" s="2"/>
    </row>
    <row r="158" spans="1:15" ht="16.5">
      <c r="A158" s="45" t="s">
        <v>168</v>
      </c>
      <c r="B158" s="45"/>
      <c r="C158" s="84">
        <v>65485</v>
      </c>
      <c r="D158" s="85"/>
      <c r="E158" s="492" t="s">
        <v>122</v>
      </c>
      <c r="F158" s="493"/>
      <c r="G158" s="86">
        <f t="shared" ref="G158:L158" si="56">SUM(G159:G161)</f>
        <v>0</v>
      </c>
      <c r="H158" s="87">
        <f t="shared" si="56"/>
        <v>0</v>
      </c>
      <c r="I158" s="87">
        <f t="shared" si="56"/>
        <v>0</v>
      </c>
      <c r="J158" s="87">
        <f t="shared" si="56"/>
        <v>0</v>
      </c>
      <c r="K158" s="87">
        <f t="shared" si="56"/>
        <v>0</v>
      </c>
      <c r="L158" s="87">
        <f t="shared" si="56"/>
        <v>0</v>
      </c>
      <c r="M158" s="87">
        <f t="shared" si="54"/>
        <v>0</v>
      </c>
      <c r="N158" s="2"/>
      <c r="O158" s="2"/>
    </row>
    <row r="159" spans="1:15" ht="16.5">
      <c r="A159" s="42"/>
      <c r="B159" s="42"/>
      <c r="C159" s="62"/>
      <c r="D159" s="63"/>
      <c r="E159" s="63"/>
      <c r="F159" s="80" t="s">
        <v>112</v>
      </c>
      <c r="G159" s="81"/>
      <c r="H159" s="82"/>
      <c r="I159" s="82"/>
      <c r="J159" s="82"/>
      <c r="K159" s="82"/>
      <c r="L159" s="83"/>
      <c r="M159" s="82">
        <f t="shared" si="54"/>
        <v>0</v>
      </c>
      <c r="N159" s="2"/>
      <c r="O159" s="2"/>
    </row>
    <row r="160" spans="1:15" ht="16.5">
      <c r="A160" s="42"/>
      <c r="B160" s="42"/>
      <c r="C160" s="62"/>
      <c r="D160" s="63"/>
      <c r="E160" s="63"/>
      <c r="F160" s="80" t="s">
        <v>1</v>
      </c>
      <c r="G160" s="81"/>
      <c r="H160" s="82"/>
      <c r="I160" s="82"/>
      <c r="J160" s="82"/>
      <c r="K160" s="82"/>
      <c r="L160" s="83"/>
      <c r="M160" s="82">
        <f t="shared" si="54"/>
        <v>0</v>
      </c>
      <c r="N160" s="2"/>
      <c r="O160" s="2"/>
    </row>
    <row r="161" spans="1:15" ht="16.5">
      <c r="A161" s="42"/>
      <c r="B161" s="42"/>
      <c r="C161" s="62"/>
      <c r="D161" s="63"/>
      <c r="E161" s="63"/>
      <c r="F161" s="80" t="s">
        <v>113</v>
      </c>
      <c r="G161" s="81"/>
      <c r="H161" s="82"/>
      <c r="I161" s="82"/>
      <c r="J161" s="82"/>
      <c r="K161" s="82"/>
      <c r="L161" s="83"/>
      <c r="M161" s="82">
        <f t="shared" si="54"/>
        <v>0</v>
      </c>
      <c r="N161" s="2"/>
      <c r="O161" s="2"/>
    </row>
    <row r="162" spans="1:15" ht="16.5">
      <c r="A162" s="44">
        <v>1.1399999999999999</v>
      </c>
      <c r="B162" s="44"/>
      <c r="C162" s="77">
        <v>660</v>
      </c>
      <c r="D162" s="489" t="s">
        <v>169</v>
      </c>
      <c r="E162" s="490"/>
      <c r="F162" s="491"/>
      <c r="G162" s="78">
        <f t="shared" ref="G162:M165" si="57">G166+G170</f>
        <v>5</v>
      </c>
      <c r="H162" s="79">
        <f t="shared" si="57"/>
        <v>38000</v>
      </c>
      <c r="I162" s="79">
        <f t="shared" si="57"/>
        <v>7000</v>
      </c>
      <c r="J162" s="79">
        <f t="shared" si="57"/>
        <v>0</v>
      </c>
      <c r="K162" s="79">
        <f t="shared" si="57"/>
        <v>0</v>
      </c>
      <c r="L162" s="79">
        <f t="shared" si="57"/>
        <v>505000</v>
      </c>
      <c r="M162" s="79">
        <f t="shared" si="57"/>
        <v>550000</v>
      </c>
      <c r="N162" s="2"/>
      <c r="O162" s="2"/>
    </row>
    <row r="163" spans="1:15" ht="16.5">
      <c r="A163" s="42"/>
      <c r="B163" s="42"/>
      <c r="C163" s="62"/>
      <c r="D163" s="63"/>
      <c r="E163" s="63"/>
      <c r="F163" s="80" t="s">
        <v>112</v>
      </c>
      <c r="G163" s="81">
        <f>G167+G171</f>
        <v>5</v>
      </c>
      <c r="H163" s="82">
        <f t="shared" si="57"/>
        <v>38000</v>
      </c>
      <c r="I163" s="82">
        <f t="shared" si="57"/>
        <v>7000</v>
      </c>
      <c r="J163" s="82">
        <f t="shared" si="57"/>
        <v>0</v>
      </c>
      <c r="K163" s="82">
        <f t="shared" si="57"/>
        <v>0</v>
      </c>
      <c r="L163" s="83">
        <f>L167</f>
        <v>455000</v>
      </c>
      <c r="M163" s="82">
        <f t="shared" si="57"/>
        <v>500000</v>
      </c>
      <c r="N163" s="2"/>
      <c r="O163" s="2"/>
    </row>
    <row r="164" spans="1:15" ht="16.5">
      <c r="A164" s="42"/>
      <c r="B164" s="42"/>
      <c r="C164" s="62"/>
      <c r="D164" s="63"/>
      <c r="E164" s="63"/>
      <c r="F164" s="80" t="s">
        <v>1</v>
      </c>
      <c r="G164" s="81"/>
      <c r="H164" s="82">
        <f t="shared" si="57"/>
        <v>0</v>
      </c>
      <c r="I164" s="82">
        <f t="shared" si="57"/>
        <v>0</v>
      </c>
      <c r="J164" s="82">
        <f t="shared" si="57"/>
        <v>0</v>
      </c>
      <c r="K164" s="82">
        <f t="shared" si="57"/>
        <v>0</v>
      </c>
      <c r="L164" s="83">
        <f t="shared" si="57"/>
        <v>50000</v>
      </c>
      <c r="M164" s="82">
        <f t="shared" si="57"/>
        <v>50000</v>
      </c>
      <c r="N164" s="2"/>
      <c r="O164" s="2"/>
    </row>
    <row r="165" spans="1:15" ht="16.5">
      <c r="A165" s="42"/>
      <c r="B165" s="42"/>
      <c r="C165" s="62"/>
      <c r="D165" s="63"/>
      <c r="E165" s="63"/>
      <c r="F165" s="80" t="s">
        <v>113</v>
      </c>
      <c r="G165" s="81"/>
      <c r="H165" s="82">
        <f t="shared" si="57"/>
        <v>0</v>
      </c>
      <c r="I165" s="82">
        <f t="shared" si="57"/>
        <v>0</v>
      </c>
      <c r="J165" s="82">
        <f t="shared" si="57"/>
        <v>0</v>
      </c>
      <c r="K165" s="82">
        <f t="shared" si="57"/>
        <v>0</v>
      </c>
      <c r="L165" s="83">
        <f t="shared" si="57"/>
        <v>410000</v>
      </c>
      <c r="M165" s="82">
        <f t="shared" si="57"/>
        <v>410000</v>
      </c>
      <c r="N165" s="2"/>
      <c r="O165" s="2"/>
    </row>
    <row r="166" spans="1:15" ht="16.5">
      <c r="A166" s="45" t="s">
        <v>170</v>
      </c>
      <c r="B166" s="45"/>
      <c r="C166" s="84">
        <v>66390</v>
      </c>
      <c r="D166" s="85"/>
      <c r="E166" s="492" t="s">
        <v>13</v>
      </c>
      <c r="F166" s="493"/>
      <c r="G166" s="86">
        <f>SUM(G167:G169)</f>
        <v>5</v>
      </c>
      <c r="H166" s="87">
        <f t="shared" ref="H166" si="58">SUM(H167:H169)</f>
        <v>38000</v>
      </c>
      <c r="I166" s="87">
        <f>SUM(I167:I169)</f>
        <v>7000</v>
      </c>
      <c r="J166" s="87">
        <f>SUM(J167:J169)</f>
        <v>0</v>
      </c>
      <c r="K166" s="87">
        <f>SUM(K167:K169)</f>
        <v>0</v>
      </c>
      <c r="L166" s="87">
        <f>SUM(L167:L168)</f>
        <v>505000</v>
      </c>
      <c r="M166" s="87">
        <f t="shared" ref="M166:M173" si="59">SUM(H166:L166)</f>
        <v>550000</v>
      </c>
      <c r="N166" s="2"/>
      <c r="O166" s="2"/>
    </row>
    <row r="167" spans="1:15" ht="16.5">
      <c r="A167" s="42"/>
      <c r="B167" s="42"/>
      <c r="C167" s="62"/>
      <c r="D167" s="63"/>
      <c r="E167" s="63"/>
      <c r="F167" s="80" t="s">
        <v>112</v>
      </c>
      <c r="G167" s="81">
        <v>5</v>
      </c>
      <c r="H167" s="82">
        <v>38000</v>
      </c>
      <c r="I167" s="82">
        <v>7000</v>
      </c>
      <c r="J167" s="82"/>
      <c r="K167" s="82"/>
      <c r="L167" s="83">
        <f>'4.2 Fin.i projekteve kapita '!N200</f>
        <v>455000</v>
      </c>
      <c r="M167" s="82">
        <f t="shared" si="59"/>
        <v>500000</v>
      </c>
      <c r="N167" s="2"/>
      <c r="O167" s="2"/>
    </row>
    <row r="168" spans="1:15" ht="16.5">
      <c r="A168" s="42"/>
      <c r="B168" s="42"/>
      <c r="C168" s="62"/>
      <c r="D168" s="63"/>
      <c r="E168" s="63"/>
      <c r="F168" s="80" t="s">
        <v>1</v>
      </c>
      <c r="G168" s="81"/>
      <c r="H168" s="82"/>
      <c r="I168" s="82"/>
      <c r="J168" s="82"/>
      <c r="K168" s="82"/>
      <c r="L168" s="83">
        <f>'4.2 Fin.i projekteve kapita '!O200</f>
        <v>50000</v>
      </c>
      <c r="M168" s="82">
        <f t="shared" si="59"/>
        <v>50000</v>
      </c>
      <c r="N168" s="2"/>
      <c r="O168" s="2"/>
    </row>
    <row r="169" spans="1:15" ht="16.5">
      <c r="A169" s="42"/>
      <c r="B169" s="42"/>
      <c r="C169" s="62"/>
      <c r="D169" s="63"/>
      <c r="E169" s="63"/>
      <c r="F169" s="80" t="s">
        <v>113</v>
      </c>
      <c r="G169" s="81"/>
      <c r="H169" s="82"/>
      <c r="I169" s="82"/>
      <c r="J169" s="82"/>
      <c r="K169" s="82"/>
      <c r="L169" s="83">
        <f>'4.2 Fin.i projekteve kapita '!P200</f>
        <v>410000</v>
      </c>
      <c r="M169" s="82">
        <f t="shared" si="59"/>
        <v>410000</v>
      </c>
      <c r="N169" s="2"/>
      <c r="O169" s="2"/>
    </row>
    <row r="170" spans="1:15" ht="16.5">
      <c r="A170" s="45" t="s">
        <v>171</v>
      </c>
      <c r="B170" s="45"/>
      <c r="C170" s="84">
        <v>66590</v>
      </c>
      <c r="D170" s="85"/>
      <c r="E170" s="492" t="s">
        <v>172</v>
      </c>
      <c r="F170" s="493"/>
      <c r="G170" s="86">
        <f t="shared" ref="G170:L170" si="60">SUM(G171:G173)</f>
        <v>0</v>
      </c>
      <c r="H170" s="87">
        <f t="shared" si="60"/>
        <v>0</v>
      </c>
      <c r="I170" s="87">
        <f t="shared" si="60"/>
        <v>0</v>
      </c>
      <c r="J170" s="87">
        <f t="shared" si="60"/>
        <v>0</v>
      </c>
      <c r="K170" s="87">
        <f t="shared" si="60"/>
        <v>0</v>
      </c>
      <c r="L170" s="87">
        <f t="shared" si="60"/>
        <v>0</v>
      </c>
      <c r="M170" s="87">
        <f t="shared" si="59"/>
        <v>0</v>
      </c>
      <c r="N170" s="2"/>
      <c r="O170" s="2"/>
    </row>
    <row r="171" spans="1:15" ht="16.5">
      <c r="A171" s="42"/>
      <c r="B171" s="42"/>
      <c r="C171" s="62"/>
      <c r="D171" s="63"/>
      <c r="E171" s="63"/>
      <c r="F171" s="80" t="s">
        <v>112</v>
      </c>
      <c r="G171" s="81">
        <v>0</v>
      </c>
      <c r="H171" s="82"/>
      <c r="I171" s="82"/>
      <c r="J171" s="82"/>
      <c r="K171" s="82"/>
      <c r="L171" s="83"/>
      <c r="M171" s="82">
        <f t="shared" si="59"/>
        <v>0</v>
      </c>
      <c r="N171" s="2"/>
      <c r="O171" s="2"/>
    </row>
    <row r="172" spans="1:15" ht="16.5">
      <c r="A172" s="42"/>
      <c r="B172" s="42"/>
      <c r="C172" s="62"/>
      <c r="D172" s="63"/>
      <c r="E172" s="63"/>
      <c r="F172" s="80" t="s">
        <v>1</v>
      </c>
      <c r="G172" s="81"/>
      <c r="H172" s="82"/>
      <c r="I172" s="82"/>
      <c r="J172" s="82"/>
      <c r="K172" s="82"/>
      <c r="L172" s="83"/>
      <c r="M172" s="82">
        <f t="shared" si="59"/>
        <v>0</v>
      </c>
      <c r="N172" s="2"/>
      <c r="O172" s="2"/>
    </row>
    <row r="173" spans="1:15" ht="16.5">
      <c r="A173" s="42"/>
      <c r="B173" s="42"/>
      <c r="C173" s="62"/>
      <c r="D173" s="63"/>
      <c r="E173" s="63"/>
      <c r="F173" s="80" t="s">
        <v>113</v>
      </c>
      <c r="G173" s="81"/>
      <c r="H173" s="82"/>
      <c r="I173" s="82"/>
      <c r="J173" s="82"/>
      <c r="K173" s="82"/>
      <c r="L173" s="83"/>
      <c r="M173" s="82">
        <f t="shared" si="59"/>
        <v>0</v>
      </c>
      <c r="N173" s="2"/>
      <c r="O173" s="2"/>
    </row>
    <row r="174" spans="1:15" ht="16.5">
      <c r="A174" s="44">
        <v>1.1499999999999999</v>
      </c>
      <c r="B174" s="44"/>
      <c r="C174" s="77">
        <v>730</v>
      </c>
      <c r="D174" s="489" t="s">
        <v>14</v>
      </c>
      <c r="E174" s="490"/>
      <c r="F174" s="491"/>
      <c r="G174" s="78">
        <f t="shared" ref="G174:M177" si="61">G178+G182+G186+G190</f>
        <v>151</v>
      </c>
      <c r="H174" s="79">
        <f t="shared" si="61"/>
        <v>1419421</v>
      </c>
      <c r="I174" s="79">
        <f t="shared" si="61"/>
        <v>490557</v>
      </c>
      <c r="J174" s="79">
        <f t="shared" si="61"/>
        <v>55000</v>
      </c>
      <c r="K174" s="79">
        <f t="shared" si="61"/>
        <v>98354</v>
      </c>
      <c r="L174" s="79">
        <f t="shared" si="61"/>
        <v>392717</v>
      </c>
      <c r="M174" s="79">
        <f t="shared" si="61"/>
        <v>2456049</v>
      </c>
      <c r="N174" s="2"/>
      <c r="O174" s="469"/>
    </row>
    <row r="175" spans="1:15" ht="16.5">
      <c r="A175" s="42"/>
      <c r="B175" s="42"/>
      <c r="C175" s="62"/>
      <c r="D175" s="63"/>
      <c r="E175" s="63"/>
      <c r="F175" s="80" t="s">
        <v>112</v>
      </c>
      <c r="G175" s="81">
        <f>G179+G183+G187+G191</f>
        <v>151</v>
      </c>
      <c r="H175" s="82">
        <f t="shared" si="61"/>
        <v>1399421</v>
      </c>
      <c r="I175" s="83">
        <f t="shared" si="61"/>
        <v>455557</v>
      </c>
      <c r="J175" s="83">
        <f t="shared" si="61"/>
        <v>55000</v>
      </c>
      <c r="K175" s="83">
        <f t="shared" si="61"/>
        <v>0</v>
      </c>
      <c r="L175" s="83">
        <f t="shared" si="61"/>
        <v>372717</v>
      </c>
      <c r="M175" s="82">
        <f t="shared" si="61"/>
        <v>2282695</v>
      </c>
      <c r="N175" s="2"/>
      <c r="O175" s="2"/>
    </row>
    <row r="176" spans="1:15" ht="16.5">
      <c r="A176" s="42"/>
      <c r="B176" s="42"/>
      <c r="C176" s="62"/>
      <c r="D176" s="63"/>
      <c r="E176" s="63"/>
      <c r="F176" s="80" t="s">
        <v>1</v>
      </c>
      <c r="G176" s="81"/>
      <c r="H176" s="82">
        <f t="shared" si="61"/>
        <v>20000</v>
      </c>
      <c r="I176" s="83">
        <f t="shared" si="61"/>
        <v>35000</v>
      </c>
      <c r="J176" s="83">
        <f t="shared" si="61"/>
        <v>0</v>
      </c>
      <c r="K176" s="83">
        <f t="shared" si="61"/>
        <v>98354</v>
      </c>
      <c r="L176" s="83">
        <f t="shared" si="61"/>
        <v>20000</v>
      </c>
      <c r="M176" s="82">
        <f t="shared" si="61"/>
        <v>173354</v>
      </c>
      <c r="N176" s="2"/>
      <c r="O176" s="68"/>
    </row>
    <row r="177" spans="1:15" ht="16.5">
      <c r="A177" s="42"/>
      <c r="B177" s="42"/>
      <c r="C177" s="62"/>
      <c r="D177" s="63"/>
      <c r="E177" s="63"/>
      <c r="F177" s="80" t="s">
        <v>113</v>
      </c>
      <c r="G177" s="81"/>
      <c r="H177" s="82">
        <f t="shared" si="61"/>
        <v>0</v>
      </c>
      <c r="I177" s="83">
        <f t="shared" si="61"/>
        <v>0</v>
      </c>
      <c r="J177" s="83">
        <f t="shared" si="61"/>
        <v>0</v>
      </c>
      <c r="K177" s="83">
        <f t="shared" si="61"/>
        <v>0</v>
      </c>
      <c r="L177" s="83">
        <f t="shared" si="61"/>
        <v>0</v>
      </c>
      <c r="M177" s="82">
        <f t="shared" si="61"/>
        <v>0</v>
      </c>
      <c r="N177" s="2"/>
      <c r="O177" s="68"/>
    </row>
    <row r="178" spans="1:15" ht="16.5">
      <c r="A178" s="45" t="s">
        <v>173</v>
      </c>
      <c r="B178" s="45"/>
      <c r="C178" s="84">
        <v>73026</v>
      </c>
      <c r="D178" s="85"/>
      <c r="E178" s="484" t="s">
        <v>174</v>
      </c>
      <c r="F178" s="485"/>
      <c r="G178" s="86">
        <f t="shared" ref="G178:L178" si="62">SUM(G179:G181)</f>
        <v>3</v>
      </c>
      <c r="H178" s="87">
        <f t="shared" ref="H178" si="63">SUM(H179:H181)</f>
        <v>26000</v>
      </c>
      <c r="I178" s="87">
        <f t="shared" ref="I178:K178" si="64">SUM(I179:I181)</f>
        <v>15000</v>
      </c>
      <c r="J178" s="87">
        <f t="shared" si="64"/>
        <v>0</v>
      </c>
      <c r="K178" s="87">
        <f t="shared" si="64"/>
        <v>98354</v>
      </c>
      <c r="L178" s="87">
        <f t="shared" si="62"/>
        <v>0</v>
      </c>
      <c r="M178" s="91">
        <f t="shared" ref="M178:M197" si="65">SUM(H178:L178)</f>
        <v>139354</v>
      </c>
      <c r="N178" s="2"/>
      <c r="O178" s="2"/>
    </row>
    <row r="179" spans="1:15" ht="16.5">
      <c r="A179" s="42"/>
      <c r="B179" s="42"/>
      <c r="C179" s="62"/>
      <c r="D179" s="63"/>
      <c r="E179" s="63"/>
      <c r="F179" s="80" t="s">
        <v>112</v>
      </c>
      <c r="G179" s="81">
        <v>3</v>
      </c>
      <c r="H179" s="82">
        <v>26000</v>
      </c>
      <c r="I179" s="82">
        <v>15000</v>
      </c>
      <c r="J179" s="82"/>
      <c r="K179" s="82"/>
      <c r="L179" s="83">
        <v>0</v>
      </c>
      <c r="M179" s="82">
        <f t="shared" si="65"/>
        <v>41000</v>
      </c>
      <c r="N179" s="2"/>
      <c r="O179" s="2"/>
    </row>
    <row r="180" spans="1:15" ht="16.5">
      <c r="A180" s="42"/>
      <c r="B180" s="42"/>
      <c r="C180" s="62"/>
      <c r="D180" s="63"/>
      <c r="E180" s="63"/>
      <c r="F180" s="80" t="s">
        <v>1</v>
      </c>
      <c r="G180" s="81"/>
      <c r="H180" s="82"/>
      <c r="I180" s="82"/>
      <c r="J180" s="82"/>
      <c r="K180" s="83">
        <v>98354</v>
      </c>
      <c r="L180" s="83">
        <v>0</v>
      </c>
      <c r="M180" s="82">
        <f t="shared" si="65"/>
        <v>98354</v>
      </c>
      <c r="N180" s="2"/>
      <c r="O180" s="2"/>
    </row>
    <row r="181" spans="1:15" ht="16.5">
      <c r="A181" s="42"/>
      <c r="B181" s="42"/>
      <c r="C181" s="62"/>
      <c r="D181" s="63"/>
      <c r="E181" s="63"/>
      <c r="F181" s="80" t="s">
        <v>113</v>
      </c>
      <c r="G181" s="81"/>
      <c r="H181" s="82"/>
      <c r="I181" s="82"/>
      <c r="J181" s="82"/>
      <c r="K181" s="82"/>
      <c r="L181" s="83">
        <v>0</v>
      </c>
      <c r="M181" s="82">
        <f t="shared" si="65"/>
        <v>0</v>
      </c>
      <c r="N181" s="2"/>
      <c r="O181" s="2"/>
    </row>
    <row r="182" spans="1:15" ht="16.5">
      <c r="A182" s="45" t="s">
        <v>175</v>
      </c>
      <c r="B182" s="45"/>
      <c r="C182" s="84">
        <v>74000</v>
      </c>
      <c r="D182" s="85"/>
      <c r="E182" s="484" t="s">
        <v>15</v>
      </c>
      <c r="F182" s="485"/>
      <c r="G182" s="86">
        <f t="shared" ref="G182:L182" si="66">SUM(G183:G185)</f>
        <v>124</v>
      </c>
      <c r="H182" s="87">
        <f t="shared" si="66"/>
        <v>1230921</v>
      </c>
      <c r="I182" s="87">
        <f t="shared" si="66"/>
        <v>397557</v>
      </c>
      <c r="J182" s="87">
        <f t="shared" si="66"/>
        <v>45000</v>
      </c>
      <c r="K182" s="87">
        <f t="shared" si="66"/>
        <v>0</v>
      </c>
      <c r="L182" s="87">
        <f t="shared" si="66"/>
        <v>382717</v>
      </c>
      <c r="M182" s="87">
        <f t="shared" si="65"/>
        <v>2056195</v>
      </c>
      <c r="N182" s="2"/>
      <c r="O182" s="68"/>
    </row>
    <row r="183" spans="1:15" ht="16.5">
      <c r="A183" s="42"/>
      <c r="B183" s="42"/>
      <c r="C183" s="62"/>
      <c r="D183" s="63"/>
      <c r="E183" s="63"/>
      <c r="F183" s="80" t="s">
        <v>112</v>
      </c>
      <c r="G183" s="81">
        <v>124</v>
      </c>
      <c r="H183" s="82">
        <v>1210921</v>
      </c>
      <c r="I183" s="83">
        <v>362557</v>
      </c>
      <c r="J183" s="83">
        <v>45000</v>
      </c>
      <c r="K183" s="83"/>
      <c r="L183" s="83">
        <f>'4.2 Fin.i projekteve kapita '!N221</f>
        <v>362717</v>
      </c>
      <c r="M183" s="82">
        <f t="shared" si="65"/>
        <v>1981195</v>
      </c>
      <c r="N183" s="68"/>
      <c r="O183" s="2"/>
    </row>
    <row r="184" spans="1:15" ht="16.5">
      <c r="A184" s="42"/>
      <c r="B184" s="42"/>
      <c r="C184" s="62"/>
      <c r="D184" s="63"/>
      <c r="E184" s="63"/>
      <c r="F184" s="80" t="s">
        <v>1</v>
      </c>
      <c r="G184" s="81"/>
      <c r="H184" s="82">
        <v>20000</v>
      </c>
      <c r="I184" s="83">
        <v>35000</v>
      </c>
      <c r="J184" s="83"/>
      <c r="K184" s="83"/>
      <c r="L184" s="83">
        <f>'4.2 Fin.i projekteve kapita '!O221</f>
        <v>20000</v>
      </c>
      <c r="M184" s="82">
        <f t="shared" si="65"/>
        <v>75000</v>
      </c>
      <c r="N184" s="2"/>
      <c r="O184" s="2"/>
    </row>
    <row r="185" spans="1:15" ht="16.5">
      <c r="A185" s="42"/>
      <c r="B185" s="42"/>
      <c r="C185" s="62"/>
      <c r="D185" s="63"/>
      <c r="E185" s="63"/>
      <c r="F185" s="80" t="s">
        <v>113</v>
      </c>
      <c r="G185" s="81"/>
      <c r="H185" s="82"/>
      <c r="I185" s="83"/>
      <c r="J185" s="83"/>
      <c r="K185" s="83"/>
      <c r="L185" s="83">
        <f>'4.2 Fin.i projekteve kapita '!P221</f>
        <v>0</v>
      </c>
      <c r="M185" s="82">
        <f t="shared" si="65"/>
        <v>0</v>
      </c>
      <c r="N185" s="2"/>
      <c r="O185" s="68"/>
    </row>
    <row r="186" spans="1:15" ht="16.5">
      <c r="A186" s="45" t="s">
        <v>176</v>
      </c>
      <c r="B186" s="45"/>
      <c r="C186" s="84">
        <v>75581</v>
      </c>
      <c r="D186" s="85"/>
      <c r="E186" s="484" t="s">
        <v>177</v>
      </c>
      <c r="F186" s="485"/>
      <c r="G186" s="86">
        <f t="shared" ref="G186:L186" si="67">SUM(G187:G189)</f>
        <v>12</v>
      </c>
      <c r="H186" s="87">
        <f t="shared" si="67"/>
        <v>72500</v>
      </c>
      <c r="I186" s="87">
        <f t="shared" si="67"/>
        <v>11000</v>
      </c>
      <c r="J186" s="87">
        <f t="shared" si="67"/>
        <v>2000</v>
      </c>
      <c r="K186" s="87">
        <f t="shared" si="67"/>
        <v>0</v>
      </c>
      <c r="L186" s="87">
        <f t="shared" si="67"/>
        <v>0</v>
      </c>
      <c r="M186" s="87">
        <f t="shared" si="65"/>
        <v>85500</v>
      </c>
      <c r="N186" s="2"/>
      <c r="O186" s="2"/>
    </row>
    <row r="187" spans="1:15" ht="16.5">
      <c r="A187" s="42"/>
      <c r="B187" s="42"/>
      <c r="C187" s="62"/>
      <c r="D187" s="63"/>
      <c r="E187" s="63"/>
      <c r="F187" s="80" t="s">
        <v>112</v>
      </c>
      <c r="G187" s="81">
        <v>12</v>
      </c>
      <c r="H187" s="82">
        <v>72500</v>
      </c>
      <c r="I187" s="82">
        <v>11000</v>
      </c>
      <c r="J187" s="82">
        <v>2000</v>
      </c>
      <c r="K187" s="82"/>
      <c r="L187" s="83"/>
      <c r="M187" s="82">
        <f t="shared" si="65"/>
        <v>85500</v>
      </c>
      <c r="N187" s="2"/>
      <c r="O187" s="68"/>
    </row>
    <row r="188" spans="1:15" ht="16.5">
      <c r="A188" s="42"/>
      <c r="B188" s="42"/>
      <c r="C188" s="62"/>
      <c r="D188" s="63"/>
      <c r="E188" s="63"/>
      <c r="F188" s="80" t="s">
        <v>1</v>
      </c>
      <c r="G188" s="81"/>
      <c r="H188" s="82"/>
      <c r="I188" s="82"/>
      <c r="J188" s="82"/>
      <c r="K188" s="82"/>
      <c r="L188" s="83"/>
      <c r="M188" s="82">
        <f t="shared" si="65"/>
        <v>0</v>
      </c>
      <c r="N188" s="2"/>
      <c r="O188" s="2"/>
    </row>
    <row r="189" spans="1:15" ht="16.5">
      <c r="A189" s="42"/>
      <c r="B189" s="42"/>
      <c r="C189" s="62"/>
      <c r="D189" s="63"/>
      <c r="E189" s="63"/>
      <c r="F189" s="80" t="s">
        <v>113</v>
      </c>
      <c r="G189" s="81"/>
      <c r="H189" s="82"/>
      <c r="I189" s="82"/>
      <c r="J189" s="82"/>
      <c r="K189" s="82"/>
      <c r="L189" s="83"/>
      <c r="M189" s="82">
        <f t="shared" si="65"/>
        <v>0</v>
      </c>
      <c r="N189" s="2"/>
      <c r="O189" s="2"/>
    </row>
    <row r="190" spans="1:15" ht="16.5">
      <c r="A190" s="45" t="s">
        <v>178</v>
      </c>
      <c r="B190" s="45"/>
      <c r="C190" s="84">
        <v>75580</v>
      </c>
      <c r="D190" s="85"/>
      <c r="E190" s="484" t="s">
        <v>179</v>
      </c>
      <c r="F190" s="485"/>
      <c r="G190" s="86">
        <f t="shared" ref="G190:L190" si="68">SUM(G191:G193)</f>
        <v>12</v>
      </c>
      <c r="H190" s="87">
        <f t="shared" si="68"/>
        <v>90000</v>
      </c>
      <c r="I190" s="87">
        <f t="shared" si="68"/>
        <v>67000</v>
      </c>
      <c r="J190" s="87">
        <f t="shared" si="68"/>
        <v>8000</v>
      </c>
      <c r="K190" s="87">
        <f t="shared" si="68"/>
        <v>0</v>
      </c>
      <c r="L190" s="87">
        <f t="shared" si="68"/>
        <v>10000</v>
      </c>
      <c r="M190" s="87">
        <f t="shared" si="65"/>
        <v>175000</v>
      </c>
      <c r="N190" s="2"/>
      <c r="O190" s="2"/>
    </row>
    <row r="191" spans="1:15" ht="16.5">
      <c r="A191" s="42"/>
      <c r="B191" s="42"/>
      <c r="C191" s="62"/>
      <c r="D191" s="63"/>
      <c r="E191" s="63"/>
      <c r="F191" s="80" t="s">
        <v>112</v>
      </c>
      <c r="G191" s="81">
        <v>12</v>
      </c>
      <c r="H191" s="82">
        <v>90000</v>
      </c>
      <c r="I191" s="83">
        <v>67000</v>
      </c>
      <c r="J191" s="83">
        <v>8000</v>
      </c>
      <c r="K191" s="83"/>
      <c r="L191" s="83">
        <f>'4.2 Fin.i projekteve kapita '!N238</f>
        <v>10000</v>
      </c>
      <c r="M191" s="82">
        <f t="shared" si="65"/>
        <v>175000</v>
      </c>
      <c r="N191" s="2"/>
      <c r="O191" s="2"/>
    </row>
    <row r="192" spans="1:15" ht="16.5">
      <c r="A192" s="42"/>
      <c r="B192" s="42"/>
      <c r="C192" s="62"/>
      <c r="D192" s="63"/>
      <c r="E192" s="63"/>
      <c r="F192" s="80" t="s">
        <v>1</v>
      </c>
      <c r="G192" s="81"/>
      <c r="H192" s="82"/>
      <c r="I192" s="82"/>
      <c r="J192" s="82"/>
      <c r="K192" s="82"/>
      <c r="L192" s="83">
        <f>'4.2 Fin.i projekteve kapita '!O238</f>
        <v>0</v>
      </c>
      <c r="M192" s="82">
        <f t="shared" si="65"/>
        <v>0</v>
      </c>
      <c r="N192" s="2"/>
      <c r="O192" s="2"/>
    </row>
    <row r="193" spans="1:15" ht="16.5">
      <c r="A193" s="42"/>
      <c r="B193" s="42"/>
      <c r="C193" s="62"/>
      <c r="D193" s="63"/>
      <c r="E193" s="63"/>
      <c r="F193" s="80" t="s">
        <v>113</v>
      </c>
      <c r="G193" s="81"/>
      <c r="H193" s="82"/>
      <c r="I193" s="82"/>
      <c r="J193" s="82"/>
      <c r="K193" s="82"/>
      <c r="L193" s="83">
        <v>0</v>
      </c>
      <c r="M193" s="82">
        <f t="shared" si="65"/>
        <v>0</v>
      </c>
      <c r="N193" s="2"/>
      <c r="O193" s="2"/>
    </row>
    <row r="194" spans="1:15" ht="16.5">
      <c r="A194" s="44">
        <v>1.1599999999999999</v>
      </c>
      <c r="B194" s="44"/>
      <c r="C194" s="77">
        <v>760</v>
      </c>
      <c r="D194" s="486" t="s">
        <v>181</v>
      </c>
      <c r="E194" s="487"/>
      <c r="F194" s="488"/>
      <c r="G194" s="78">
        <f t="shared" ref="G194:L194" si="69">SUM(G195:G197)</f>
        <v>0</v>
      </c>
      <c r="H194" s="79">
        <f t="shared" si="69"/>
        <v>0</v>
      </c>
      <c r="I194" s="79">
        <f t="shared" si="69"/>
        <v>0</v>
      </c>
      <c r="J194" s="79">
        <f t="shared" si="69"/>
        <v>0</v>
      </c>
      <c r="K194" s="79">
        <f t="shared" si="69"/>
        <v>0</v>
      </c>
      <c r="L194" s="79">
        <f t="shared" si="69"/>
        <v>0</v>
      </c>
      <c r="M194" s="79">
        <f t="shared" si="65"/>
        <v>0</v>
      </c>
      <c r="N194" s="2"/>
      <c r="O194" s="2"/>
    </row>
    <row r="195" spans="1:15" ht="16.5">
      <c r="A195" s="42"/>
      <c r="B195" s="42"/>
      <c r="C195" s="62"/>
      <c r="D195" s="63"/>
      <c r="E195" s="63"/>
      <c r="F195" s="80" t="s">
        <v>112</v>
      </c>
      <c r="G195" s="81"/>
      <c r="H195" s="82"/>
      <c r="I195" s="82"/>
      <c r="J195" s="82"/>
      <c r="K195" s="82"/>
      <c r="L195" s="83">
        <v>0</v>
      </c>
      <c r="M195" s="82">
        <f t="shared" si="65"/>
        <v>0</v>
      </c>
      <c r="N195" s="2"/>
      <c r="O195" s="2"/>
    </row>
    <row r="196" spans="1:15" ht="16.5">
      <c r="A196" s="42"/>
      <c r="B196" s="42"/>
      <c r="C196" s="62"/>
      <c r="D196" s="63"/>
      <c r="E196" s="63"/>
      <c r="F196" s="80" t="s">
        <v>1</v>
      </c>
      <c r="G196" s="81"/>
      <c r="H196" s="82"/>
      <c r="I196" s="82"/>
      <c r="J196" s="82"/>
      <c r="K196" s="82"/>
      <c r="L196" s="83">
        <v>0</v>
      </c>
      <c r="M196" s="82">
        <f t="shared" si="65"/>
        <v>0</v>
      </c>
      <c r="N196" s="2"/>
      <c r="O196" s="2"/>
    </row>
    <row r="197" spans="1:15" ht="16.5">
      <c r="A197" s="42"/>
      <c r="B197" s="42"/>
      <c r="C197" s="62"/>
      <c r="D197" s="63"/>
      <c r="E197" s="63"/>
      <c r="F197" s="80" t="s">
        <v>113</v>
      </c>
      <c r="G197" s="81"/>
      <c r="H197" s="82"/>
      <c r="I197" s="82"/>
      <c r="J197" s="82"/>
      <c r="K197" s="82"/>
      <c r="L197" s="83">
        <v>0</v>
      </c>
      <c r="M197" s="82">
        <f t="shared" si="65"/>
        <v>0</v>
      </c>
      <c r="N197" s="2"/>
      <c r="O197" s="2"/>
    </row>
    <row r="198" spans="1:15" ht="16.5">
      <c r="A198" s="44">
        <v>1.17</v>
      </c>
      <c r="B198" s="44"/>
      <c r="C198" s="77">
        <v>850</v>
      </c>
      <c r="D198" s="489" t="s">
        <v>16</v>
      </c>
      <c r="E198" s="490"/>
      <c r="F198" s="491"/>
      <c r="G198" s="78">
        <f t="shared" ref="G198:M201" si="70">G202+G206+G210</f>
        <v>9</v>
      </c>
      <c r="H198" s="79">
        <f t="shared" si="70"/>
        <v>65000</v>
      </c>
      <c r="I198" s="79">
        <f t="shared" si="70"/>
        <v>38323</v>
      </c>
      <c r="J198" s="79">
        <f t="shared" si="70"/>
        <v>0</v>
      </c>
      <c r="K198" s="79">
        <f t="shared" si="70"/>
        <v>60000</v>
      </c>
      <c r="L198" s="79">
        <f t="shared" si="70"/>
        <v>214983</v>
      </c>
      <c r="M198" s="79">
        <f t="shared" si="70"/>
        <v>378306</v>
      </c>
      <c r="N198" s="2"/>
      <c r="O198" s="2"/>
    </row>
    <row r="199" spans="1:15" ht="16.5">
      <c r="A199" s="42"/>
      <c r="B199" s="42"/>
      <c r="C199" s="62"/>
      <c r="D199" s="63"/>
      <c r="E199" s="63"/>
      <c r="F199" s="80" t="s">
        <v>112</v>
      </c>
      <c r="G199" s="81">
        <f>G203+G207+G211</f>
        <v>9</v>
      </c>
      <c r="H199" s="82">
        <f t="shared" si="70"/>
        <v>65000</v>
      </c>
      <c r="I199" s="82">
        <f t="shared" si="70"/>
        <v>38323</v>
      </c>
      <c r="J199" s="82">
        <f t="shared" si="70"/>
        <v>0</v>
      </c>
      <c r="K199" s="82">
        <f t="shared" si="70"/>
        <v>0</v>
      </c>
      <c r="L199" s="83">
        <f>L203+L207+L211</f>
        <v>214983</v>
      </c>
      <c r="M199" s="82">
        <f t="shared" si="70"/>
        <v>318306</v>
      </c>
      <c r="N199" s="2"/>
      <c r="O199" s="2"/>
    </row>
    <row r="200" spans="1:15" ht="16.5">
      <c r="A200" s="42"/>
      <c r="B200" s="42"/>
      <c r="C200" s="62"/>
      <c r="D200" s="63"/>
      <c r="E200" s="63"/>
      <c r="F200" s="80" t="s">
        <v>1</v>
      </c>
      <c r="G200" s="81"/>
      <c r="H200" s="82">
        <f t="shared" si="70"/>
        <v>0</v>
      </c>
      <c r="I200" s="82">
        <f t="shared" si="70"/>
        <v>0</v>
      </c>
      <c r="J200" s="82">
        <f t="shared" si="70"/>
        <v>0</v>
      </c>
      <c r="K200" s="82">
        <f t="shared" si="70"/>
        <v>60000</v>
      </c>
      <c r="L200" s="83">
        <f>L204+L208+L212</f>
        <v>0</v>
      </c>
      <c r="M200" s="82">
        <f t="shared" si="70"/>
        <v>60000</v>
      </c>
      <c r="N200" s="2"/>
      <c r="O200" s="2">
        <v>27000</v>
      </c>
    </row>
    <row r="201" spans="1:15" ht="16.5">
      <c r="A201" s="42"/>
      <c r="B201" s="42"/>
      <c r="C201" s="62"/>
      <c r="D201" s="63"/>
      <c r="E201" s="63"/>
      <c r="F201" s="80" t="s">
        <v>113</v>
      </c>
      <c r="G201" s="81"/>
      <c r="H201" s="82">
        <f t="shared" si="70"/>
        <v>0</v>
      </c>
      <c r="I201" s="82">
        <f t="shared" si="70"/>
        <v>0</v>
      </c>
      <c r="J201" s="82">
        <f t="shared" si="70"/>
        <v>0</v>
      </c>
      <c r="K201" s="82">
        <f t="shared" si="70"/>
        <v>0</v>
      </c>
      <c r="L201" s="83">
        <f t="shared" si="70"/>
        <v>0</v>
      </c>
      <c r="M201" s="82">
        <f t="shared" si="70"/>
        <v>0</v>
      </c>
      <c r="N201" s="2"/>
      <c r="O201" s="2"/>
    </row>
    <row r="202" spans="1:15" ht="16.5">
      <c r="A202" s="45" t="s">
        <v>182</v>
      </c>
      <c r="B202" s="45"/>
      <c r="C202" s="84">
        <v>85017</v>
      </c>
      <c r="D202" s="85"/>
      <c r="E202" s="492" t="s">
        <v>17</v>
      </c>
      <c r="F202" s="493"/>
      <c r="G202" s="86">
        <f t="shared" ref="G202:L202" si="71">SUM(G203:G205)</f>
        <v>9</v>
      </c>
      <c r="H202" s="87">
        <f t="shared" ref="H202" si="72">SUM(H203:H205)</f>
        <v>65000</v>
      </c>
      <c r="I202" s="87">
        <f t="shared" ref="I202:K202" si="73">SUM(I203:I205)</f>
        <v>38323</v>
      </c>
      <c r="J202" s="87">
        <f t="shared" si="73"/>
        <v>0</v>
      </c>
      <c r="K202" s="87">
        <f t="shared" si="73"/>
        <v>60000</v>
      </c>
      <c r="L202" s="87">
        <f t="shared" si="71"/>
        <v>58983</v>
      </c>
      <c r="M202" s="87">
        <f t="shared" ref="M202:M213" si="74">SUM(H202:L202)</f>
        <v>222306</v>
      </c>
      <c r="N202" s="2"/>
      <c r="O202" s="2"/>
    </row>
    <row r="203" spans="1:15" ht="16.5">
      <c r="A203" s="42"/>
      <c r="B203" s="42"/>
      <c r="C203" s="62"/>
      <c r="D203" s="63"/>
      <c r="E203" s="63"/>
      <c r="F203" s="80" t="s">
        <v>112</v>
      </c>
      <c r="G203" s="81">
        <v>9</v>
      </c>
      <c r="H203" s="82">
        <v>65000</v>
      </c>
      <c r="I203" s="83">
        <v>38323</v>
      </c>
      <c r="J203" s="83"/>
      <c r="K203" s="83"/>
      <c r="L203" s="83">
        <f>'4.2 Fin.i projekteve kapita '!N244</f>
        <v>58983</v>
      </c>
      <c r="M203" s="82">
        <f t="shared" si="74"/>
        <v>162306</v>
      </c>
      <c r="N203" s="2"/>
      <c r="O203" s="68">
        <v>0</v>
      </c>
    </row>
    <row r="204" spans="1:15" ht="16.5">
      <c r="A204" s="42"/>
      <c r="B204" s="42"/>
      <c r="C204" s="62"/>
      <c r="D204" s="63"/>
      <c r="E204" s="63"/>
      <c r="F204" s="80" t="s">
        <v>1</v>
      </c>
      <c r="G204" s="81"/>
      <c r="H204" s="82"/>
      <c r="I204" s="83">
        <v>0</v>
      </c>
      <c r="J204" s="83"/>
      <c r="K204" s="83">
        <v>60000</v>
      </c>
      <c r="L204" s="83">
        <f>'4.2 Fin.i projekteve kapita '!O244</f>
        <v>0</v>
      </c>
      <c r="M204" s="82">
        <f t="shared" si="74"/>
        <v>60000</v>
      </c>
      <c r="N204" s="2"/>
      <c r="O204" s="2"/>
    </row>
    <row r="205" spans="1:15" ht="16.5">
      <c r="A205" s="42"/>
      <c r="B205" s="42"/>
      <c r="C205" s="62"/>
      <c r="D205" s="63"/>
      <c r="E205" s="63"/>
      <c r="F205" s="80" t="s">
        <v>113</v>
      </c>
      <c r="G205" s="81"/>
      <c r="H205" s="82"/>
      <c r="I205" s="83"/>
      <c r="J205" s="83"/>
      <c r="K205" s="83"/>
      <c r="L205" s="83">
        <f>'4.2 Fin.i projekteve kapita '!P244</f>
        <v>0</v>
      </c>
      <c r="M205" s="82">
        <f t="shared" si="74"/>
        <v>0</v>
      </c>
      <c r="N205" s="2"/>
      <c r="O205" s="2"/>
    </row>
    <row r="206" spans="1:15" ht="16.5">
      <c r="A206" s="45" t="s">
        <v>183</v>
      </c>
      <c r="B206" s="45"/>
      <c r="C206" s="84">
        <v>85057</v>
      </c>
      <c r="D206" s="85"/>
      <c r="E206" s="492" t="s">
        <v>18</v>
      </c>
      <c r="F206" s="493"/>
      <c r="G206" s="86">
        <f t="shared" ref="G206:L206" si="75">SUM(G207:G209)</f>
        <v>0</v>
      </c>
      <c r="H206" s="87">
        <f t="shared" si="75"/>
        <v>0</v>
      </c>
      <c r="I206" s="87">
        <f t="shared" si="75"/>
        <v>0</v>
      </c>
      <c r="J206" s="87">
        <f t="shared" si="75"/>
        <v>0</v>
      </c>
      <c r="K206" s="87">
        <f t="shared" si="75"/>
        <v>0</v>
      </c>
      <c r="L206" s="87">
        <f t="shared" si="75"/>
        <v>70000</v>
      </c>
      <c r="M206" s="87">
        <f t="shared" si="74"/>
        <v>70000</v>
      </c>
      <c r="N206" s="2"/>
      <c r="O206" s="2"/>
    </row>
    <row r="207" spans="1:15" ht="16.5">
      <c r="A207" s="42"/>
      <c r="B207" s="42"/>
      <c r="C207" s="62"/>
      <c r="D207" s="63"/>
      <c r="E207" s="63"/>
      <c r="F207" s="80" t="s">
        <v>112</v>
      </c>
      <c r="G207" s="81"/>
      <c r="H207" s="82"/>
      <c r="I207" s="82"/>
      <c r="J207" s="82"/>
      <c r="K207" s="82"/>
      <c r="L207" s="83">
        <f>'4.2 Fin.i projekteve kapita '!N248</f>
        <v>70000</v>
      </c>
      <c r="M207" s="82">
        <f t="shared" si="74"/>
        <v>70000</v>
      </c>
      <c r="N207" s="2"/>
      <c r="O207" s="2"/>
    </row>
    <row r="208" spans="1:15" ht="16.5">
      <c r="A208" s="42"/>
      <c r="B208" s="42"/>
      <c r="C208" s="62"/>
      <c r="D208" s="63"/>
      <c r="E208" s="63"/>
      <c r="F208" s="80" t="s">
        <v>1</v>
      </c>
      <c r="G208" s="81"/>
      <c r="H208" s="82"/>
      <c r="I208" s="82"/>
      <c r="J208" s="82"/>
      <c r="K208" s="82"/>
      <c r="L208" s="83">
        <f>'4.2 Fin.i projekteve kapita '!O248</f>
        <v>0</v>
      </c>
      <c r="M208" s="82">
        <f t="shared" si="74"/>
        <v>0</v>
      </c>
      <c r="N208" s="2"/>
      <c r="O208" s="2"/>
    </row>
    <row r="209" spans="1:15" ht="16.5">
      <c r="A209" s="42"/>
      <c r="B209" s="42"/>
      <c r="C209" s="62"/>
      <c r="D209" s="63"/>
      <c r="E209" s="63"/>
      <c r="F209" s="80" t="s">
        <v>113</v>
      </c>
      <c r="G209" s="81"/>
      <c r="H209" s="82"/>
      <c r="I209" s="82"/>
      <c r="J209" s="82"/>
      <c r="K209" s="82"/>
      <c r="L209" s="83">
        <f>'4.2 Fin.i projekteve kapita '!P248</f>
        <v>0</v>
      </c>
      <c r="M209" s="82">
        <f t="shared" si="74"/>
        <v>0</v>
      </c>
      <c r="N209" s="2"/>
      <c r="O209" s="2"/>
    </row>
    <row r="210" spans="1:15" ht="16.5">
      <c r="A210" s="45" t="s">
        <v>184</v>
      </c>
      <c r="B210" s="45"/>
      <c r="C210" s="84">
        <v>85097</v>
      </c>
      <c r="D210" s="85"/>
      <c r="E210" s="492" t="s">
        <v>19</v>
      </c>
      <c r="F210" s="493"/>
      <c r="G210" s="86">
        <f t="shared" ref="G210:L210" si="76">SUM(G211:G213)</f>
        <v>0</v>
      </c>
      <c r="H210" s="87">
        <f t="shared" si="76"/>
        <v>0</v>
      </c>
      <c r="I210" s="87">
        <f t="shared" si="76"/>
        <v>0</v>
      </c>
      <c r="J210" s="87">
        <f t="shared" si="76"/>
        <v>0</v>
      </c>
      <c r="K210" s="87">
        <f t="shared" si="76"/>
        <v>0</v>
      </c>
      <c r="L210" s="87">
        <f t="shared" si="76"/>
        <v>86000</v>
      </c>
      <c r="M210" s="87">
        <f t="shared" si="74"/>
        <v>86000</v>
      </c>
      <c r="N210" s="2"/>
      <c r="O210" s="2"/>
    </row>
    <row r="211" spans="1:15" ht="16.5">
      <c r="A211" s="42"/>
      <c r="B211" s="42"/>
      <c r="C211" s="62"/>
      <c r="D211" s="63"/>
      <c r="E211" s="63"/>
      <c r="F211" s="80" t="s">
        <v>112</v>
      </c>
      <c r="G211" s="81"/>
      <c r="H211" s="82"/>
      <c r="I211" s="82"/>
      <c r="J211" s="82"/>
      <c r="K211" s="82"/>
      <c r="L211" s="83">
        <f>'4.2 Fin.i projekteve kapita '!N253</f>
        <v>86000</v>
      </c>
      <c r="M211" s="82">
        <f t="shared" si="74"/>
        <v>86000</v>
      </c>
      <c r="N211" s="2"/>
      <c r="O211" s="2"/>
    </row>
    <row r="212" spans="1:15" ht="16.5">
      <c r="A212" s="42"/>
      <c r="B212" s="42"/>
      <c r="C212" s="62"/>
      <c r="D212" s="63"/>
      <c r="E212" s="63"/>
      <c r="F212" s="80" t="s">
        <v>1</v>
      </c>
      <c r="G212" s="81"/>
      <c r="H212" s="82"/>
      <c r="I212" s="82"/>
      <c r="J212" s="82"/>
      <c r="K212" s="82"/>
      <c r="L212" s="83">
        <f>'4.2 Fin.i projekteve kapita '!O253</f>
        <v>0</v>
      </c>
      <c r="M212" s="82">
        <f t="shared" si="74"/>
        <v>0</v>
      </c>
      <c r="N212" s="2"/>
      <c r="O212" s="2"/>
    </row>
    <row r="213" spans="1:15" ht="16.5">
      <c r="A213" s="42"/>
      <c r="B213" s="42"/>
      <c r="C213" s="62"/>
      <c r="D213" s="63"/>
      <c r="E213" s="63"/>
      <c r="F213" s="80" t="s">
        <v>113</v>
      </c>
      <c r="G213" s="81"/>
      <c r="H213" s="82"/>
      <c r="I213" s="82"/>
      <c r="J213" s="82"/>
      <c r="K213" s="82"/>
      <c r="L213" s="83">
        <f>'4.2 Fin.i projekteve kapita '!P253</f>
        <v>0</v>
      </c>
      <c r="M213" s="82">
        <f t="shared" si="74"/>
        <v>0</v>
      </c>
      <c r="N213" s="2"/>
      <c r="O213" s="2"/>
    </row>
    <row r="214" spans="1:15" ht="16.5">
      <c r="A214" s="44">
        <v>1.18</v>
      </c>
      <c r="B214" s="44"/>
      <c r="C214" s="77">
        <v>920</v>
      </c>
      <c r="D214" s="489" t="s">
        <v>20</v>
      </c>
      <c r="E214" s="490"/>
      <c r="F214" s="491"/>
      <c r="G214" s="78">
        <f>G218+G222+G226+G230+G234</f>
        <v>651</v>
      </c>
      <c r="H214" s="79">
        <f t="shared" ref="H214:H217" si="77">H218+H222+H226+H230</f>
        <v>3703494</v>
      </c>
      <c r="I214" s="79">
        <f t="shared" ref="I214:K217" si="78">I218+I222+I226+I230</f>
        <v>334145</v>
      </c>
      <c r="J214" s="79">
        <f t="shared" si="78"/>
        <v>52130</v>
      </c>
      <c r="K214" s="79">
        <f t="shared" si="78"/>
        <v>55000</v>
      </c>
      <c r="L214" s="79">
        <f t="shared" ref="L214:M217" si="79">L218+L222+L226+L230</f>
        <v>465601</v>
      </c>
      <c r="M214" s="79">
        <f t="shared" si="79"/>
        <v>4610370</v>
      </c>
      <c r="N214" s="2"/>
      <c r="O214" s="2">
        <v>4610370</v>
      </c>
    </row>
    <row r="215" spans="1:15" ht="16.5">
      <c r="A215" s="42"/>
      <c r="B215" s="42"/>
      <c r="C215" s="62"/>
      <c r="D215" s="63"/>
      <c r="E215" s="63"/>
      <c r="F215" s="80" t="s">
        <v>112</v>
      </c>
      <c r="G215" s="81">
        <f>G219+G223+G227+G231</f>
        <v>651</v>
      </c>
      <c r="H215" s="82">
        <f t="shared" si="77"/>
        <v>3689494</v>
      </c>
      <c r="I215" s="82">
        <f t="shared" si="78"/>
        <v>244925</v>
      </c>
      <c r="J215" s="82">
        <f t="shared" si="78"/>
        <v>52130</v>
      </c>
      <c r="K215" s="82">
        <f t="shared" si="78"/>
        <v>0</v>
      </c>
      <c r="L215" s="82">
        <f t="shared" si="79"/>
        <v>411306</v>
      </c>
      <c r="M215" s="82">
        <f t="shared" si="79"/>
        <v>4397855</v>
      </c>
      <c r="N215" s="2">
        <v>0</v>
      </c>
      <c r="O215" s="68">
        <f>M214-O214</f>
        <v>0</v>
      </c>
    </row>
    <row r="216" spans="1:15" ht="16.5">
      <c r="A216" s="42"/>
      <c r="B216" s="42"/>
      <c r="C216" s="62"/>
      <c r="D216" s="63"/>
      <c r="E216" s="63"/>
      <c r="F216" s="80" t="s">
        <v>1</v>
      </c>
      <c r="G216" s="81"/>
      <c r="H216" s="82">
        <f t="shared" si="77"/>
        <v>14000</v>
      </c>
      <c r="I216" s="82">
        <f t="shared" si="78"/>
        <v>89220</v>
      </c>
      <c r="J216" s="82">
        <f t="shared" si="78"/>
        <v>0</v>
      </c>
      <c r="K216" s="82">
        <f t="shared" si="78"/>
        <v>55000</v>
      </c>
      <c r="L216" s="83">
        <f t="shared" si="79"/>
        <v>54295</v>
      </c>
      <c r="M216" s="82">
        <f t="shared" si="79"/>
        <v>212515</v>
      </c>
      <c r="N216" s="68"/>
      <c r="O216" s="2"/>
    </row>
    <row r="217" spans="1:15" ht="16.5">
      <c r="A217" s="42"/>
      <c r="B217" s="42"/>
      <c r="C217" s="62"/>
      <c r="D217" s="63"/>
      <c r="E217" s="63"/>
      <c r="F217" s="80" t="s">
        <v>113</v>
      </c>
      <c r="G217" s="81"/>
      <c r="H217" s="82">
        <f t="shared" si="77"/>
        <v>0</v>
      </c>
      <c r="I217" s="82">
        <f t="shared" si="78"/>
        <v>0</v>
      </c>
      <c r="J217" s="82">
        <f t="shared" si="78"/>
        <v>0</v>
      </c>
      <c r="K217" s="82">
        <f t="shared" si="78"/>
        <v>0</v>
      </c>
      <c r="L217" s="82">
        <f t="shared" si="79"/>
        <v>400000</v>
      </c>
      <c r="M217" s="82">
        <f t="shared" si="79"/>
        <v>400000</v>
      </c>
      <c r="N217" s="2"/>
      <c r="O217" s="2"/>
    </row>
    <row r="218" spans="1:15" ht="16.5">
      <c r="A218" s="45" t="s">
        <v>185</v>
      </c>
      <c r="B218" s="45"/>
      <c r="C218" s="84">
        <v>92085</v>
      </c>
      <c r="D218" s="85"/>
      <c r="E218" s="484" t="s">
        <v>174</v>
      </c>
      <c r="F218" s="485"/>
      <c r="G218" s="86">
        <f t="shared" ref="G218:L218" si="80">SUM(G219:G221)</f>
        <v>8</v>
      </c>
      <c r="H218" s="87">
        <f t="shared" ref="H218" si="81">SUM(H219:H221)</f>
        <v>57000</v>
      </c>
      <c r="I218" s="87">
        <f t="shared" ref="I218:K218" si="82">SUM(I219:I221)</f>
        <v>45000</v>
      </c>
      <c r="J218" s="87">
        <f t="shared" si="82"/>
        <v>0</v>
      </c>
      <c r="K218" s="87">
        <f t="shared" si="82"/>
        <v>55000</v>
      </c>
      <c r="L218" s="87">
        <f t="shared" si="80"/>
        <v>0</v>
      </c>
      <c r="M218" s="87">
        <f t="shared" ref="M218:M230" si="83">SUM(H218:L218)</f>
        <v>157000</v>
      </c>
      <c r="N218" s="2"/>
      <c r="O218" s="2"/>
    </row>
    <row r="219" spans="1:15" ht="16.5">
      <c r="A219" s="42"/>
      <c r="B219" s="42"/>
      <c r="C219" s="62"/>
      <c r="D219" s="63"/>
      <c r="E219" s="63"/>
      <c r="F219" s="80" t="s">
        <v>112</v>
      </c>
      <c r="G219" s="81">
        <v>8</v>
      </c>
      <c r="H219" s="82">
        <v>57000</v>
      </c>
      <c r="I219" s="82">
        <v>30000</v>
      </c>
      <c r="J219" s="82"/>
      <c r="K219" s="82"/>
      <c r="L219" s="83"/>
      <c r="M219" s="82">
        <f t="shared" si="83"/>
        <v>87000</v>
      </c>
      <c r="N219" s="2"/>
      <c r="O219" s="2"/>
    </row>
    <row r="220" spans="1:15" ht="16.5">
      <c r="A220" s="42"/>
      <c r="B220" s="42"/>
      <c r="C220" s="62"/>
      <c r="D220" s="63"/>
      <c r="E220" s="63"/>
      <c r="F220" s="80" t="s">
        <v>1</v>
      </c>
      <c r="G220" s="81"/>
      <c r="H220" s="82"/>
      <c r="I220" s="82">
        <v>15000</v>
      </c>
      <c r="J220" s="82"/>
      <c r="K220" s="82">
        <v>55000</v>
      </c>
      <c r="L220" s="83"/>
      <c r="M220" s="82">
        <f t="shared" si="83"/>
        <v>70000</v>
      </c>
      <c r="N220" s="2"/>
      <c r="O220" s="2"/>
    </row>
    <row r="221" spans="1:15" ht="16.5">
      <c r="A221" s="42"/>
      <c r="B221" s="42"/>
      <c r="C221" s="62"/>
      <c r="D221" s="63"/>
      <c r="E221" s="63"/>
      <c r="F221" s="80" t="s">
        <v>113</v>
      </c>
      <c r="G221" s="81"/>
      <c r="H221" s="82"/>
      <c r="I221" s="82"/>
      <c r="J221" s="82"/>
      <c r="K221" s="82"/>
      <c r="L221" s="83">
        <v>0</v>
      </c>
      <c r="M221" s="82">
        <f t="shared" si="83"/>
        <v>0</v>
      </c>
      <c r="N221" s="2"/>
      <c r="O221" s="68">
        <f>H227-O215</f>
        <v>2576494</v>
      </c>
    </row>
    <row r="222" spans="1:15" ht="16.5">
      <c r="A222" s="45" t="s">
        <v>186</v>
      </c>
      <c r="B222" s="45"/>
      <c r="C222" s="84">
        <v>92530</v>
      </c>
      <c r="D222" s="85"/>
      <c r="E222" s="484" t="s">
        <v>187</v>
      </c>
      <c r="F222" s="485"/>
      <c r="G222" s="86">
        <f t="shared" ref="G222:L222" si="84">SUM(G223:G225)</f>
        <v>44</v>
      </c>
      <c r="H222" s="87">
        <f t="shared" si="84"/>
        <v>216000</v>
      </c>
      <c r="I222" s="87">
        <f t="shared" si="84"/>
        <v>84925</v>
      </c>
      <c r="J222" s="87">
        <f t="shared" si="84"/>
        <v>11000</v>
      </c>
      <c r="K222" s="87">
        <f t="shared" si="84"/>
        <v>0</v>
      </c>
      <c r="L222" s="87">
        <f t="shared" si="84"/>
        <v>48000</v>
      </c>
      <c r="M222" s="87">
        <f t="shared" si="83"/>
        <v>359925</v>
      </c>
      <c r="N222" s="2"/>
      <c r="O222" s="68">
        <v>0</v>
      </c>
    </row>
    <row r="223" spans="1:15" ht="16.5">
      <c r="A223" s="42"/>
      <c r="B223" s="42"/>
      <c r="C223" s="62"/>
      <c r="D223" s="63"/>
      <c r="E223" s="63"/>
      <c r="F223" s="80" t="s">
        <v>112</v>
      </c>
      <c r="G223" s="81">
        <v>44</v>
      </c>
      <c r="H223" s="92">
        <v>216000</v>
      </c>
      <c r="I223" s="93">
        <v>16925</v>
      </c>
      <c r="J223" s="93">
        <v>11000</v>
      </c>
      <c r="K223" s="82"/>
      <c r="L223" s="83">
        <f>'4.2 Fin.i projekteve kapita '!N270</f>
        <v>48000</v>
      </c>
      <c r="M223" s="82">
        <f t="shared" si="83"/>
        <v>291925</v>
      </c>
      <c r="N223" s="2"/>
      <c r="O223" s="2"/>
    </row>
    <row r="224" spans="1:15" ht="16.5">
      <c r="A224" s="42"/>
      <c r="B224" s="42"/>
      <c r="C224" s="62"/>
      <c r="D224" s="63"/>
      <c r="E224" s="63"/>
      <c r="F224" s="80" t="s">
        <v>1</v>
      </c>
      <c r="G224" s="81"/>
      <c r="H224" s="93"/>
      <c r="I224" s="93">
        <v>68000</v>
      </c>
      <c r="J224" s="93"/>
      <c r="K224" s="82"/>
      <c r="L224" s="83">
        <f>'4.2 Fin.i projekteve kapita '!O270</f>
        <v>0</v>
      </c>
      <c r="M224" s="82">
        <f t="shared" si="83"/>
        <v>68000</v>
      </c>
      <c r="N224" s="2"/>
      <c r="O224" s="2"/>
    </row>
    <row r="225" spans="1:15" ht="16.5">
      <c r="A225" s="42"/>
      <c r="B225" s="42"/>
      <c r="C225" s="62"/>
      <c r="D225" s="63"/>
      <c r="E225" s="63"/>
      <c r="F225" s="80" t="s">
        <v>113</v>
      </c>
      <c r="G225" s="81"/>
      <c r="H225" s="82"/>
      <c r="I225" s="82"/>
      <c r="J225" s="82"/>
      <c r="K225" s="82"/>
      <c r="L225" s="83">
        <f>'4.2 Fin.i projekteve kapita '!P270</f>
        <v>0</v>
      </c>
      <c r="M225" s="82">
        <f t="shared" si="83"/>
        <v>0</v>
      </c>
      <c r="N225" s="2"/>
      <c r="O225" s="2"/>
    </row>
    <row r="226" spans="1:15" ht="16.5">
      <c r="A226" s="45" t="s">
        <v>188</v>
      </c>
      <c r="B226" s="45"/>
      <c r="C226" s="84">
        <v>93480</v>
      </c>
      <c r="D226" s="85"/>
      <c r="E226" s="484" t="s">
        <v>21</v>
      </c>
      <c r="F226" s="485"/>
      <c r="G226" s="86">
        <f>SUM(G227:G229)</f>
        <v>471</v>
      </c>
      <c r="H226" s="87">
        <f t="shared" ref="H226" si="85">SUM(H227:H229)</f>
        <v>2576494</v>
      </c>
      <c r="I226" s="87">
        <f>SUM(I227:I229)</f>
        <v>163720</v>
      </c>
      <c r="J226" s="87">
        <f>SUM(J227:J229)</f>
        <v>33176</v>
      </c>
      <c r="K226" s="87">
        <f>SUM(K227:K229)</f>
        <v>0</v>
      </c>
      <c r="L226" s="87">
        <f>SUM(L227:L228)</f>
        <v>398601</v>
      </c>
      <c r="M226" s="87">
        <f t="shared" si="83"/>
        <v>3171991</v>
      </c>
      <c r="N226" s="2"/>
      <c r="O226" s="2"/>
    </row>
    <row r="227" spans="1:15" ht="16.5">
      <c r="A227" s="42"/>
      <c r="B227" s="42"/>
      <c r="C227" s="62"/>
      <c r="D227" s="63"/>
      <c r="E227" s="63"/>
      <c r="F227" s="80" t="s">
        <v>112</v>
      </c>
      <c r="G227" s="81">
        <v>471</v>
      </c>
      <c r="H227" s="93">
        <v>2576494</v>
      </c>
      <c r="I227" s="93">
        <v>163000</v>
      </c>
      <c r="J227" s="93">
        <v>33176</v>
      </c>
      <c r="K227" s="82"/>
      <c r="L227" s="83">
        <f>'4.2 Fin.i projekteve kapita '!N279</f>
        <v>344306</v>
      </c>
      <c r="M227" s="82">
        <f t="shared" si="83"/>
        <v>3116976</v>
      </c>
      <c r="N227" s="2"/>
      <c r="O227" s="2"/>
    </row>
    <row r="228" spans="1:15" ht="16.5">
      <c r="A228" s="42"/>
      <c r="B228" s="42"/>
      <c r="C228" s="62"/>
      <c r="D228" s="63"/>
      <c r="E228" s="63"/>
      <c r="F228" s="80" t="s">
        <v>1</v>
      </c>
      <c r="G228" s="81"/>
      <c r="H228" s="93"/>
      <c r="I228" s="93">
        <v>720</v>
      </c>
      <c r="J228" s="93"/>
      <c r="K228" s="82"/>
      <c r="L228" s="83">
        <f>'4.2 Fin.i projekteve kapita '!O279</f>
        <v>54295</v>
      </c>
      <c r="M228" s="82">
        <f t="shared" si="83"/>
        <v>55015</v>
      </c>
      <c r="N228" s="2"/>
      <c r="O228" s="2"/>
    </row>
    <row r="229" spans="1:15" ht="16.5">
      <c r="A229" s="42"/>
      <c r="B229" s="42"/>
      <c r="C229" s="62"/>
      <c r="D229" s="63"/>
      <c r="E229" s="63"/>
      <c r="F229" s="80" t="s">
        <v>113</v>
      </c>
      <c r="G229" s="81"/>
      <c r="H229" s="82"/>
      <c r="I229" s="82"/>
      <c r="J229" s="82"/>
      <c r="K229" s="82"/>
      <c r="L229" s="83">
        <f>'4.2 Fin.i projekteve kapita '!P279</f>
        <v>400000</v>
      </c>
      <c r="M229" s="82">
        <f t="shared" si="83"/>
        <v>400000</v>
      </c>
      <c r="N229" s="2"/>
      <c r="O229" s="2"/>
    </row>
    <row r="230" spans="1:15" ht="16.5">
      <c r="A230" s="45" t="s">
        <v>189</v>
      </c>
      <c r="B230" s="45"/>
      <c r="C230" s="84">
        <v>94680</v>
      </c>
      <c r="D230" s="85"/>
      <c r="E230" s="484" t="s">
        <v>22</v>
      </c>
      <c r="F230" s="485"/>
      <c r="G230" s="86">
        <f t="shared" ref="G230:L230" si="86">SUM(G231:G233)</f>
        <v>128</v>
      </c>
      <c r="H230" s="87">
        <f t="shared" si="86"/>
        <v>854000</v>
      </c>
      <c r="I230" s="87">
        <f t="shared" si="86"/>
        <v>40500</v>
      </c>
      <c r="J230" s="87">
        <f t="shared" si="86"/>
        <v>7954</v>
      </c>
      <c r="K230" s="87">
        <f t="shared" si="86"/>
        <v>0</v>
      </c>
      <c r="L230" s="87">
        <f t="shared" si="86"/>
        <v>19000</v>
      </c>
      <c r="M230" s="87">
        <f t="shared" si="83"/>
        <v>921454</v>
      </c>
      <c r="N230" s="2"/>
      <c r="O230" s="2"/>
    </row>
    <row r="231" spans="1:15" ht="16.5">
      <c r="A231" s="42"/>
      <c r="B231" s="42"/>
      <c r="C231" s="62"/>
      <c r="D231" s="63"/>
      <c r="E231" s="63"/>
      <c r="F231" s="80" t="s">
        <v>112</v>
      </c>
      <c r="G231" s="81">
        <v>128</v>
      </c>
      <c r="H231" s="93">
        <v>840000</v>
      </c>
      <c r="I231" s="93">
        <v>35000</v>
      </c>
      <c r="J231" s="93">
        <v>7954</v>
      </c>
      <c r="K231" s="82"/>
      <c r="L231" s="83">
        <f>'4.2 Fin.i projekteve kapita '!N303</f>
        <v>19000</v>
      </c>
      <c r="M231" s="82">
        <f>SUM(H231:L231)</f>
        <v>901954</v>
      </c>
      <c r="N231" s="2"/>
      <c r="O231" s="2"/>
    </row>
    <row r="232" spans="1:15" ht="16.5">
      <c r="A232" s="42"/>
      <c r="B232" s="42"/>
      <c r="C232" s="62"/>
      <c r="D232" s="63"/>
      <c r="E232" s="63"/>
      <c r="F232" s="80" t="s">
        <v>1</v>
      </c>
      <c r="G232" s="81"/>
      <c r="H232" s="93">
        <v>14000</v>
      </c>
      <c r="I232" s="93">
        <v>5500</v>
      </c>
      <c r="J232" s="93"/>
      <c r="K232" s="82"/>
      <c r="L232" s="83">
        <f>'4.2 Fin.i projekteve kapita '!O303</f>
        <v>0</v>
      </c>
      <c r="M232" s="82">
        <f>SUM(H232:L232)</f>
        <v>19500</v>
      </c>
      <c r="N232" s="2"/>
      <c r="O232" s="2"/>
    </row>
    <row r="233" spans="1:15" ht="16.5">
      <c r="A233" s="42"/>
      <c r="B233" s="42"/>
      <c r="C233" s="62"/>
      <c r="D233" s="63"/>
      <c r="E233" s="63"/>
      <c r="F233" s="80" t="s">
        <v>113</v>
      </c>
      <c r="G233" s="81"/>
      <c r="H233" s="82"/>
      <c r="I233" s="82"/>
      <c r="J233" s="82"/>
      <c r="K233" s="82"/>
      <c r="L233" s="83">
        <f>'4.2 Fin.i projekteve kapita '!P303</f>
        <v>0</v>
      </c>
      <c r="M233" s="82">
        <f>SUM(H233:L233)</f>
        <v>0</v>
      </c>
      <c r="N233" s="2"/>
      <c r="O233" s="2"/>
    </row>
    <row r="234" spans="1:15" ht="16.5">
      <c r="A234" s="45" t="s">
        <v>190</v>
      </c>
      <c r="B234" s="45"/>
      <c r="C234" s="84">
        <v>95960</v>
      </c>
      <c r="D234" s="85"/>
      <c r="E234" s="484" t="s">
        <v>191</v>
      </c>
      <c r="F234" s="485"/>
      <c r="G234" s="86">
        <f>SUM(G235:G237)</f>
        <v>0</v>
      </c>
      <c r="H234" s="87"/>
      <c r="I234" s="87"/>
      <c r="J234" s="87"/>
      <c r="K234" s="87"/>
      <c r="L234" s="87"/>
      <c r="M234" s="87"/>
      <c r="N234" s="2"/>
      <c r="O234" s="2"/>
    </row>
    <row r="235" spans="1:15" ht="16.5">
      <c r="A235" s="42"/>
      <c r="B235" s="42"/>
      <c r="C235" s="62"/>
      <c r="D235" s="63"/>
      <c r="E235" s="63"/>
      <c r="F235" s="80" t="s">
        <v>112</v>
      </c>
      <c r="G235" s="81"/>
      <c r="H235" s="82"/>
      <c r="I235" s="82"/>
      <c r="J235" s="82"/>
      <c r="K235" s="82"/>
      <c r="L235" s="83"/>
      <c r="M235" s="82"/>
      <c r="N235" s="2"/>
      <c r="O235" s="2"/>
    </row>
    <row r="236" spans="1:15" ht="16.5">
      <c r="A236" s="42"/>
      <c r="B236" s="42"/>
      <c r="C236" s="62"/>
      <c r="D236" s="63"/>
      <c r="E236" s="63"/>
      <c r="F236" s="80" t="s">
        <v>1</v>
      </c>
      <c r="G236" s="81"/>
      <c r="H236" s="82"/>
      <c r="I236" s="82"/>
      <c r="J236" s="82"/>
      <c r="K236" s="82"/>
      <c r="L236" s="83"/>
      <c r="M236" s="82"/>
      <c r="N236" s="2"/>
      <c r="O236" s="2"/>
    </row>
    <row r="237" spans="1:15" ht="16.5">
      <c r="A237" s="42"/>
      <c r="B237" s="42"/>
      <c r="C237" s="62"/>
      <c r="D237" s="63"/>
      <c r="E237" s="63"/>
      <c r="F237" s="80" t="s">
        <v>113</v>
      </c>
      <c r="G237" s="81"/>
      <c r="H237" s="82"/>
      <c r="I237" s="82"/>
      <c r="J237" s="82"/>
      <c r="K237" s="82"/>
      <c r="L237" s="83"/>
      <c r="M237" s="82"/>
      <c r="N237" s="2"/>
      <c r="O237" s="2"/>
    </row>
    <row r="238" spans="1:15" ht="16.5">
      <c r="A238" s="45" t="s">
        <v>190</v>
      </c>
      <c r="B238" s="45"/>
      <c r="C238" s="84">
        <v>95990</v>
      </c>
      <c r="D238" s="85"/>
      <c r="E238" s="484" t="s">
        <v>191</v>
      </c>
      <c r="F238" s="485"/>
      <c r="G238" s="86">
        <f>SUM(G239:G241)</f>
        <v>0</v>
      </c>
      <c r="H238" s="87"/>
      <c r="I238" s="87"/>
      <c r="J238" s="87"/>
      <c r="K238" s="87"/>
      <c r="L238" s="87"/>
      <c r="M238" s="87"/>
      <c r="N238" s="2"/>
      <c r="O238" s="2"/>
    </row>
    <row r="239" spans="1:15" ht="16.5">
      <c r="A239" s="42"/>
      <c r="B239" s="42"/>
      <c r="C239" s="62"/>
      <c r="D239" s="63"/>
      <c r="E239" s="63"/>
      <c r="F239" s="80" t="s">
        <v>112</v>
      </c>
      <c r="G239" s="81"/>
      <c r="H239" s="82"/>
      <c r="I239" s="82"/>
      <c r="J239" s="82"/>
      <c r="K239" s="82"/>
      <c r="L239" s="83"/>
      <c r="M239" s="82"/>
      <c r="N239" s="2"/>
      <c r="O239" s="2"/>
    </row>
    <row r="240" spans="1:15" ht="16.5">
      <c r="A240" s="42"/>
      <c r="B240" s="42"/>
      <c r="C240" s="62"/>
      <c r="D240" s="63"/>
      <c r="E240" s="63"/>
      <c r="F240" s="80" t="s">
        <v>1</v>
      </c>
      <c r="G240" s="81"/>
      <c r="H240" s="82"/>
      <c r="I240" s="82"/>
      <c r="J240" s="82"/>
      <c r="K240" s="82"/>
      <c r="L240" s="83"/>
      <c r="M240" s="82"/>
      <c r="N240" s="2"/>
      <c r="O240" s="2"/>
    </row>
    <row r="241" spans="1:15" ht="16.5">
      <c r="A241" s="42"/>
      <c r="B241" s="42"/>
      <c r="C241" s="62"/>
      <c r="D241" s="63"/>
      <c r="E241" s="63"/>
      <c r="F241" s="80" t="s">
        <v>113</v>
      </c>
      <c r="G241" s="81"/>
      <c r="H241" s="82"/>
      <c r="I241" s="82"/>
      <c r="J241" s="82"/>
      <c r="K241" s="82"/>
      <c r="L241" s="83"/>
      <c r="M241" s="82"/>
      <c r="N241" s="2"/>
      <c r="O241" s="2"/>
    </row>
  </sheetData>
  <mergeCells count="60">
    <mergeCell ref="E46:F46"/>
    <mergeCell ref="A1:M1"/>
    <mergeCell ref="B4:E4"/>
    <mergeCell ref="D10:F10"/>
    <mergeCell ref="E14:F14"/>
    <mergeCell ref="E18:F18"/>
    <mergeCell ref="D22:F22"/>
    <mergeCell ref="D26:F26"/>
    <mergeCell ref="E30:F30"/>
    <mergeCell ref="E34:F34"/>
    <mergeCell ref="E38:F38"/>
    <mergeCell ref="E42:F42"/>
    <mergeCell ref="E94:F94"/>
    <mergeCell ref="E50:F50"/>
    <mergeCell ref="E54:F54"/>
    <mergeCell ref="D58:F58"/>
    <mergeCell ref="D62:F62"/>
    <mergeCell ref="D66:F66"/>
    <mergeCell ref="E70:F70"/>
    <mergeCell ref="E74:F74"/>
    <mergeCell ref="D78:F78"/>
    <mergeCell ref="E82:F82"/>
    <mergeCell ref="E86:F86"/>
    <mergeCell ref="E90:F90"/>
    <mergeCell ref="E142:F142"/>
    <mergeCell ref="E98:F98"/>
    <mergeCell ref="E102:F102"/>
    <mergeCell ref="E106:F106"/>
    <mergeCell ref="D110:F110"/>
    <mergeCell ref="D114:F114"/>
    <mergeCell ref="E118:F118"/>
    <mergeCell ref="E122:F122"/>
    <mergeCell ref="E126:F126"/>
    <mergeCell ref="D130:F130"/>
    <mergeCell ref="E134:F134"/>
    <mergeCell ref="E138:F138"/>
    <mergeCell ref="E190:F190"/>
    <mergeCell ref="D146:F146"/>
    <mergeCell ref="E150:F150"/>
    <mergeCell ref="E154:F154"/>
    <mergeCell ref="E158:F158"/>
    <mergeCell ref="D162:F162"/>
    <mergeCell ref="E166:F166"/>
    <mergeCell ref="E170:F170"/>
    <mergeCell ref="D174:F174"/>
    <mergeCell ref="E178:F178"/>
    <mergeCell ref="E182:F182"/>
    <mergeCell ref="E186:F186"/>
    <mergeCell ref="E238:F238"/>
    <mergeCell ref="D194:F194"/>
    <mergeCell ref="D198:F198"/>
    <mergeCell ref="E202:F202"/>
    <mergeCell ref="E206:F206"/>
    <mergeCell ref="E210:F210"/>
    <mergeCell ref="D214:F214"/>
    <mergeCell ref="E218:F218"/>
    <mergeCell ref="E222:F222"/>
    <mergeCell ref="E226:F226"/>
    <mergeCell ref="E230:F230"/>
    <mergeCell ref="E234:F234"/>
  </mergeCells>
  <pageMargins left="0.7" right="0.7" top="0.75" bottom="0.75" header="0.3" footer="0.3"/>
  <pageSetup paperSize="9" scale="47" orientation="portrait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O240"/>
  <sheetViews>
    <sheetView zoomScale="90" zoomScaleNormal="90" workbookViewId="0">
      <selection activeCell="R70" sqref="R70"/>
    </sheetView>
  </sheetViews>
  <sheetFormatPr defaultRowHeight="15"/>
  <cols>
    <col min="1" max="1" width="9.42578125" bestFit="1" customWidth="1"/>
    <col min="3" max="3" width="9.42578125" bestFit="1" customWidth="1"/>
    <col min="6" max="6" width="22.28515625" customWidth="1"/>
    <col min="7" max="7" width="12.140625" customWidth="1"/>
    <col min="8" max="9" width="18.5703125" bestFit="1" customWidth="1"/>
    <col min="10" max="10" width="16.28515625" bestFit="1" customWidth="1"/>
    <col min="11" max="11" width="16.85546875" bestFit="1" customWidth="1"/>
    <col min="12" max="12" width="18.5703125" bestFit="1" customWidth="1"/>
    <col min="13" max="13" width="20" bestFit="1" customWidth="1"/>
    <col min="14" max="14" width="19.85546875" bestFit="1" customWidth="1"/>
    <col min="15" max="15" width="15.140625" customWidth="1"/>
  </cols>
  <sheetData>
    <row r="1" spans="1:15" ht="18.75">
      <c r="A1" s="498" t="s">
        <v>100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111">
        <v>2023</v>
      </c>
      <c r="O1" s="2"/>
    </row>
    <row r="2" spans="1:15" ht="60">
      <c r="A2" s="107" t="s">
        <v>101</v>
      </c>
      <c r="B2" s="107" t="s">
        <v>102</v>
      </c>
      <c r="C2" s="103" t="s">
        <v>103</v>
      </c>
      <c r="D2" s="103" t="s">
        <v>0</v>
      </c>
      <c r="E2" s="103" t="s">
        <v>104</v>
      </c>
      <c r="F2" s="104" t="s">
        <v>105</v>
      </c>
      <c r="G2" s="105" t="s">
        <v>193</v>
      </c>
      <c r="H2" s="105" t="s">
        <v>106</v>
      </c>
      <c r="I2" s="105" t="s">
        <v>107</v>
      </c>
      <c r="J2" s="105" t="s">
        <v>108</v>
      </c>
      <c r="K2" s="105" t="s">
        <v>109</v>
      </c>
      <c r="L2" s="105" t="s">
        <v>110</v>
      </c>
      <c r="M2" s="105" t="s">
        <v>2</v>
      </c>
      <c r="N2" s="2"/>
      <c r="O2" s="2"/>
    </row>
    <row r="3" spans="1:15" ht="44.25" customHeight="1">
      <c r="A3" s="107"/>
      <c r="B3" s="429"/>
      <c r="C3" s="430"/>
      <c r="D3" s="430"/>
      <c r="E3" s="427"/>
      <c r="F3" s="104"/>
      <c r="G3" s="105"/>
      <c r="H3" s="428">
        <v>6358851</v>
      </c>
      <c r="I3" s="428">
        <v>1383372</v>
      </c>
      <c r="J3" s="428">
        <v>213725</v>
      </c>
      <c r="K3" s="428">
        <v>349787</v>
      </c>
      <c r="L3" s="428">
        <v>4492124</v>
      </c>
      <c r="M3" s="428">
        <f>SUM(H3:L3)</f>
        <v>12797859</v>
      </c>
      <c r="N3" s="2"/>
      <c r="O3" s="2"/>
    </row>
    <row r="4" spans="1:15" ht="20.25">
      <c r="A4" s="108">
        <v>633</v>
      </c>
      <c r="B4" s="495" t="s">
        <v>196</v>
      </c>
      <c r="C4" s="496"/>
      <c r="D4" s="496"/>
      <c r="E4" s="497"/>
      <c r="F4" s="97" t="s">
        <v>111</v>
      </c>
      <c r="G4" s="98">
        <f>G6</f>
        <v>972</v>
      </c>
      <c r="H4" s="109">
        <f>H9+H21+H25+H57+H61+H65+H77+H109+H113+H129+H145+H161+H173+H193+H197+H213</f>
        <v>6358851</v>
      </c>
      <c r="I4" s="109">
        <f>I6+I7+I8</f>
        <v>1383372</v>
      </c>
      <c r="J4" s="109">
        <f>J9+J21+J25+J57+J61+J65+J77+J109+J113+J129+J145+J161+J173+J193+J197+J213</f>
        <v>213725</v>
      </c>
      <c r="K4" s="109">
        <f>K9+K21+K25+K57+K61+K65+K77+K109+K113+K129+K145+K161+K173+K193+K197+K213</f>
        <v>349787</v>
      </c>
      <c r="L4" s="109">
        <f>L9+L21+L25+L57+L61+L65+L77+L109+L113+L129+L145+L161+L173+L193+L197+L213</f>
        <v>4492124</v>
      </c>
      <c r="M4" s="109">
        <f>M9+M21+M25+M57+M61+M65+M77+M109+M113+M129+M145+M161+M173+M193+M197+M213</f>
        <v>12797859</v>
      </c>
      <c r="N4" s="112">
        <v>13064995</v>
      </c>
      <c r="O4" s="2" t="s">
        <v>197</v>
      </c>
    </row>
    <row r="5" spans="1:15" ht="20.25">
      <c r="A5" s="108"/>
      <c r="B5" s="118"/>
      <c r="C5" s="95"/>
      <c r="D5" s="95"/>
      <c r="E5" s="96"/>
      <c r="F5" s="97"/>
      <c r="G5" s="98"/>
      <c r="H5" s="109"/>
      <c r="I5" s="109"/>
      <c r="J5" s="109"/>
      <c r="K5" s="109"/>
      <c r="L5" s="109"/>
      <c r="M5" s="109"/>
      <c r="N5" s="112"/>
      <c r="O5" s="2"/>
    </row>
    <row r="6" spans="1:15" ht="16.5">
      <c r="A6" s="113"/>
      <c r="B6" s="113"/>
      <c r="C6" s="62"/>
      <c r="D6" s="63"/>
      <c r="E6" s="63"/>
      <c r="F6" s="64" t="s">
        <v>112</v>
      </c>
      <c r="G6" s="65">
        <f>G9+G21+G25+G57+G61+G65+G77+G109+G113+G129+G145+G161+G173+G193+G197+G213</f>
        <v>972</v>
      </c>
      <c r="H6" s="66">
        <f t="shared" ref="H6:K8" si="0">H10+H22+H26+H58+H62+H66+H78+H110+H114+H130+H146+H162+H174+H194+H198+H214</f>
        <v>6324851</v>
      </c>
      <c r="I6" s="67">
        <f>I10+I22+I26+I58+I62+I66+I78+I110+I114+I130+I146+I162+I174+I198+I214</f>
        <v>1259152</v>
      </c>
      <c r="J6" s="66">
        <f t="shared" si="0"/>
        <v>213725</v>
      </c>
      <c r="K6" s="66">
        <f t="shared" si="0"/>
        <v>0</v>
      </c>
      <c r="L6" s="66">
        <f>L10+L22+L26+L58+L62+L66+L78+L110+L114+L130+L146+L162+L174+L194+L198+L214</f>
        <v>3641487</v>
      </c>
      <c r="M6" s="67">
        <f>SUM(H6:L6)</f>
        <v>11439215</v>
      </c>
      <c r="N6" s="114"/>
      <c r="O6" s="68"/>
    </row>
    <row r="7" spans="1:15" ht="16.5">
      <c r="A7" s="113"/>
      <c r="B7" s="113"/>
      <c r="C7" s="62"/>
      <c r="D7" s="63"/>
      <c r="E7" s="63"/>
      <c r="F7" s="69" t="s">
        <v>1</v>
      </c>
      <c r="G7" s="70"/>
      <c r="H7" s="71">
        <f>H11+H23+H27+H59+H63+H67+H79+H111+H115+H131+H147+H163+H175+H195+H199+H215</f>
        <v>34000</v>
      </c>
      <c r="I7" s="72">
        <f t="shared" si="0"/>
        <v>124220</v>
      </c>
      <c r="J7" s="71">
        <f t="shared" si="0"/>
        <v>0</v>
      </c>
      <c r="K7" s="71">
        <f>K9+K25+K57+K61+K65+K77+K109+K113+K129+K145+K161+K173+K193+K197+K213</f>
        <v>349787</v>
      </c>
      <c r="L7" s="71">
        <f>L27+L71+L79+L111+L115+L131+L163+L175+L199+L215</f>
        <v>850637</v>
      </c>
      <c r="M7" s="72">
        <f>SUM(H7:L7)</f>
        <v>1358644</v>
      </c>
      <c r="N7" s="73">
        <v>1358644</v>
      </c>
      <c r="O7" s="68" t="s">
        <v>192</v>
      </c>
    </row>
    <row r="8" spans="1:15" ht="16.5">
      <c r="A8" s="113"/>
      <c r="B8" s="113"/>
      <c r="C8" s="62"/>
      <c r="D8" s="63"/>
      <c r="E8" s="63"/>
      <c r="F8" s="74" t="s">
        <v>113</v>
      </c>
      <c r="G8" s="75"/>
      <c r="H8" s="76">
        <f>H12+H24+H28+H60+H64+H68+H80+H112+H116+H132+H148+H164+H176+H196+H200+H216</f>
        <v>0</v>
      </c>
      <c r="I8" s="76">
        <f t="shared" si="0"/>
        <v>0</v>
      </c>
      <c r="J8" s="76">
        <f t="shared" si="0"/>
        <v>0</v>
      </c>
      <c r="K8" s="76">
        <f>K12+K24+K28+K60+K64+K68+K80+K112+K116+K132+K148+K164+K176+K196+K200+K216</f>
        <v>0</v>
      </c>
      <c r="L8" s="76"/>
      <c r="M8" s="76">
        <f>M80+M112+M120+M132+M164+M216</f>
        <v>965000</v>
      </c>
      <c r="N8" s="2"/>
      <c r="O8" s="68"/>
    </row>
    <row r="9" spans="1:15" ht="16.5">
      <c r="A9" s="115">
        <v>1.1000000000000001</v>
      </c>
      <c r="B9" s="115"/>
      <c r="C9" s="77">
        <v>160</v>
      </c>
      <c r="D9" s="489" t="s">
        <v>3</v>
      </c>
      <c r="E9" s="490"/>
      <c r="F9" s="491"/>
      <c r="G9" s="78">
        <f t="shared" ref="G9:M12" si="1">G13+G17</f>
        <v>14</v>
      </c>
      <c r="H9" s="79">
        <f t="shared" si="1"/>
        <v>115700</v>
      </c>
      <c r="I9" s="79">
        <f t="shared" si="1"/>
        <v>51000</v>
      </c>
      <c r="J9" s="79">
        <f t="shared" si="1"/>
        <v>0</v>
      </c>
      <c r="K9" s="79">
        <f t="shared" si="1"/>
        <v>27787</v>
      </c>
      <c r="L9" s="79">
        <f t="shared" si="1"/>
        <v>0</v>
      </c>
      <c r="M9" s="79">
        <f t="shared" si="1"/>
        <v>194487</v>
      </c>
      <c r="N9" s="2"/>
      <c r="O9" s="68">
        <f>L3-L4</f>
        <v>0</v>
      </c>
    </row>
    <row r="10" spans="1:15" ht="16.5">
      <c r="A10" s="113"/>
      <c r="B10" s="113"/>
      <c r="C10" s="62"/>
      <c r="D10" s="63"/>
      <c r="E10" s="63"/>
      <c r="F10" s="80" t="s">
        <v>112</v>
      </c>
      <c r="G10" s="81"/>
      <c r="H10" s="82">
        <f t="shared" si="1"/>
        <v>115700</v>
      </c>
      <c r="I10" s="82">
        <f t="shared" si="1"/>
        <v>51000</v>
      </c>
      <c r="J10" s="82">
        <f t="shared" si="1"/>
        <v>0</v>
      </c>
      <c r="K10" s="82">
        <f t="shared" si="1"/>
        <v>0</v>
      </c>
      <c r="L10" s="83">
        <f t="shared" si="1"/>
        <v>0</v>
      </c>
      <c r="M10" s="82">
        <f t="shared" si="1"/>
        <v>166700</v>
      </c>
      <c r="N10" s="68">
        <f>N7-M7</f>
        <v>0</v>
      </c>
      <c r="O10" s="68"/>
    </row>
    <row r="11" spans="1:15" ht="16.5">
      <c r="A11" s="113"/>
      <c r="B11" s="113"/>
      <c r="C11" s="62"/>
      <c r="D11" s="63"/>
      <c r="E11" s="63"/>
      <c r="F11" s="80" t="s">
        <v>1</v>
      </c>
      <c r="G11" s="81"/>
      <c r="H11" s="82">
        <f t="shared" si="1"/>
        <v>0</v>
      </c>
      <c r="I11" s="82">
        <f t="shared" si="1"/>
        <v>0</v>
      </c>
      <c r="J11" s="82">
        <f t="shared" si="1"/>
        <v>0</v>
      </c>
      <c r="K11" s="82">
        <f t="shared" si="1"/>
        <v>27787</v>
      </c>
      <c r="L11" s="83">
        <f t="shared" si="1"/>
        <v>0</v>
      </c>
      <c r="M11" s="82">
        <f t="shared" si="1"/>
        <v>27787</v>
      </c>
      <c r="N11" s="2"/>
      <c r="O11" s="68">
        <f>I3-I4</f>
        <v>0</v>
      </c>
    </row>
    <row r="12" spans="1:15" ht="16.5">
      <c r="A12" s="113"/>
      <c r="B12" s="113"/>
      <c r="C12" s="62"/>
      <c r="D12" s="63"/>
      <c r="E12" s="63"/>
      <c r="F12" s="80" t="s">
        <v>113</v>
      </c>
      <c r="G12" s="81"/>
      <c r="H12" s="82">
        <f t="shared" si="1"/>
        <v>0</v>
      </c>
      <c r="I12" s="82">
        <f t="shared" si="1"/>
        <v>0</v>
      </c>
      <c r="J12" s="82">
        <f t="shared" si="1"/>
        <v>0</v>
      </c>
      <c r="K12" s="82">
        <f t="shared" si="1"/>
        <v>0</v>
      </c>
      <c r="L12" s="83">
        <f t="shared" si="1"/>
        <v>0</v>
      </c>
      <c r="M12" s="82">
        <f t="shared" si="1"/>
        <v>0</v>
      </c>
      <c r="N12" s="2"/>
      <c r="O12" s="2"/>
    </row>
    <row r="13" spans="1:15" ht="16.5">
      <c r="A13" s="116" t="s">
        <v>114</v>
      </c>
      <c r="B13" s="116"/>
      <c r="C13" s="84">
        <v>16017</v>
      </c>
      <c r="D13" s="85"/>
      <c r="E13" s="492" t="s">
        <v>3</v>
      </c>
      <c r="F13" s="493"/>
      <c r="G13" s="86">
        <f t="shared" ref="G13:L13" si="2">SUM(G14:G16)</f>
        <v>12</v>
      </c>
      <c r="H13" s="87">
        <f t="shared" ref="H13:K13" si="3">SUM(H14:H16)</f>
        <v>92000</v>
      </c>
      <c r="I13" s="87">
        <f t="shared" si="3"/>
        <v>50000</v>
      </c>
      <c r="J13" s="87">
        <f t="shared" si="3"/>
        <v>0</v>
      </c>
      <c r="K13" s="87">
        <f t="shared" si="3"/>
        <v>27787</v>
      </c>
      <c r="L13" s="87">
        <f t="shared" si="2"/>
        <v>0</v>
      </c>
      <c r="M13" s="87">
        <f t="shared" ref="M13:M24" si="4">SUM(H13:L13)</f>
        <v>169787</v>
      </c>
      <c r="N13" s="2"/>
      <c r="O13" s="2"/>
    </row>
    <row r="14" spans="1:15" ht="16.5">
      <c r="A14" s="113"/>
      <c r="B14" s="113"/>
      <c r="C14" s="88"/>
      <c r="D14" s="63"/>
      <c r="E14" s="63"/>
      <c r="F14" s="80" t="s">
        <v>112</v>
      </c>
      <c r="G14" s="81">
        <v>12</v>
      </c>
      <c r="H14" s="82">
        <v>92000</v>
      </c>
      <c r="I14" s="83">
        <v>50000</v>
      </c>
      <c r="J14" s="83"/>
      <c r="K14" s="83"/>
      <c r="L14" s="83"/>
      <c r="M14" s="82">
        <f t="shared" si="4"/>
        <v>142000</v>
      </c>
      <c r="N14" s="2"/>
      <c r="O14" s="2"/>
    </row>
    <row r="15" spans="1:15" ht="16.5">
      <c r="A15" s="113"/>
      <c r="B15" s="113"/>
      <c r="C15" s="88"/>
      <c r="D15" s="63"/>
      <c r="E15" s="63"/>
      <c r="F15" s="80" t="s">
        <v>1</v>
      </c>
      <c r="G15" s="81"/>
      <c r="H15" s="82"/>
      <c r="I15" s="83"/>
      <c r="J15" s="83"/>
      <c r="K15" s="83">
        <v>27787</v>
      </c>
      <c r="L15" s="83"/>
      <c r="M15" s="82">
        <f t="shared" si="4"/>
        <v>27787</v>
      </c>
      <c r="N15" s="2"/>
      <c r="O15" s="2"/>
    </row>
    <row r="16" spans="1:15" ht="16.5">
      <c r="A16" s="113"/>
      <c r="B16" s="113"/>
      <c r="C16" s="88"/>
      <c r="D16" s="63"/>
      <c r="E16" s="63"/>
      <c r="F16" s="80" t="s">
        <v>113</v>
      </c>
      <c r="G16" s="81"/>
      <c r="H16" s="82">
        <v>0</v>
      </c>
      <c r="I16" s="82"/>
      <c r="J16" s="82"/>
      <c r="K16" s="82"/>
      <c r="L16" s="83">
        <v>0</v>
      </c>
      <c r="M16" s="82">
        <f t="shared" si="4"/>
        <v>0</v>
      </c>
      <c r="N16" s="2"/>
      <c r="O16" s="2"/>
    </row>
    <row r="17" spans="1:15" ht="16.5">
      <c r="A17" s="116" t="s">
        <v>115</v>
      </c>
      <c r="B17" s="116"/>
      <c r="C17" s="84">
        <v>16097</v>
      </c>
      <c r="D17" s="85"/>
      <c r="E17" s="492" t="s">
        <v>116</v>
      </c>
      <c r="F17" s="493"/>
      <c r="G17" s="86">
        <f t="shared" ref="G17:L17" si="5">SUM(G18:G20)</f>
        <v>2</v>
      </c>
      <c r="H17" s="87">
        <f t="shared" si="5"/>
        <v>23700</v>
      </c>
      <c r="I17" s="87">
        <f t="shared" si="5"/>
        <v>1000</v>
      </c>
      <c r="J17" s="87">
        <f t="shared" si="5"/>
        <v>0</v>
      </c>
      <c r="K17" s="87">
        <f t="shared" si="5"/>
        <v>0</v>
      </c>
      <c r="L17" s="87">
        <f t="shared" si="5"/>
        <v>0</v>
      </c>
      <c r="M17" s="87">
        <f t="shared" si="4"/>
        <v>24700</v>
      </c>
      <c r="N17" s="2"/>
      <c r="O17" s="2"/>
    </row>
    <row r="18" spans="1:15" ht="16.5">
      <c r="A18" s="113"/>
      <c r="B18" s="113"/>
      <c r="C18" s="62"/>
      <c r="D18" s="63"/>
      <c r="E18" s="63"/>
      <c r="F18" s="80" t="s">
        <v>112</v>
      </c>
      <c r="G18" s="81">
        <v>2</v>
      </c>
      <c r="H18" s="82">
        <v>23700</v>
      </c>
      <c r="I18" s="82">
        <v>1000</v>
      </c>
      <c r="J18" s="82"/>
      <c r="K18" s="82"/>
      <c r="L18" s="83"/>
      <c r="M18" s="82">
        <f t="shared" si="4"/>
        <v>24700</v>
      </c>
      <c r="N18" s="2"/>
      <c r="O18" s="2"/>
    </row>
    <row r="19" spans="1:15" ht="16.5">
      <c r="A19" s="113"/>
      <c r="B19" s="113"/>
      <c r="C19" s="62"/>
      <c r="D19" s="63"/>
      <c r="E19" s="63"/>
      <c r="F19" s="80" t="s">
        <v>1</v>
      </c>
      <c r="G19" s="81"/>
      <c r="H19" s="82"/>
      <c r="I19" s="82"/>
      <c r="J19" s="82"/>
      <c r="K19" s="82"/>
      <c r="L19" s="83"/>
      <c r="M19" s="82">
        <f t="shared" si="4"/>
        <v>0</v>
      </c>
      <c r="N19" s="2"/>
      <c r="O19" s="2"/>
    </row>
    <row r="20" spans="1:15" ht="16.5">
      <c r="A20" s="113"/>
      <c r="B20" s="113"/>
      <c r="C20" s="62"/>
      <c r="D20" s="63"/>
      <c r="E20" s="63"/>
      <c r="F20" s="80" t="s">
        <v>113</v>
      </c>
      <c r="G20" s="81"/>
      <c r="H20" s="82"/>
      <c r="I20" s="82"/>
      <c r="J20" s="82"/>
      <c r="K20" s="82"/>
      <c r="L20" s="83"/>
      <c r="M20" s="82">
        <f t="shared" si="4"/>
        <v>0</v>
      </c>
      <c r="N20" s="2"/>
      <c r="O20" s="2"/>
    </row>
    <row r="21" spans="1:15" ht="16.5">
      <c r="A21" s="115">
        <v>1.2</v>
      </c>
      <c r="B21" s="115"/>
      <c r="C21" s="77">
        <v>169</v>
      </c>
      <c r="D21" s="489" t="s">
        <v>117</v>
      </c>
      <c r="E21" s="490"/>
      <c r="F21" s="491"/>
      <c r="G21" s="78">
        <f t="shared" ref="G21:L21" si="6">SUM(G22:G24)</f>
        <v>0</v>
      </c>
      <c r="H21" s="79">
        <f t="shared" si="6"/>
        <v>100000</v>
      </c>
      <c r="I21" s="79">
        <f t="shared" si="6"/>
        <v>15000</v>
      </c>
      <c r="J21" s="79">
        <f t="shared" si="6"/>
        <v>0</v>
      </c>
      <c r="K21" s="79">
        <f t="shared" si="6"/>
        <v>0</v>
      </c>
      <c r="L21" s="79">
        <f t="shared" si="6"/>
        <v>0</v>
      </c>
      <c r="M21" s="79">
        <f t="shared" si="4"/>
        <v>115000</v>
      </c>
      <c r="N21" s="2"/>
      <c r="O21" s="2"/>
    </row>
    <row r="22" spans="1:15" ht="16.5">
      <c r="A22" s="113"/>
      <c r="B22" s="113"/>
      <c r="C22" s="89"/>
      <c r="D22" s="63"/>
      <c r="E22" s="63"/>
      <c r="F22" s="80" t="s">
        <v>112</v>
      </c>
      <c r="G22" s="81"/>
      <c r="H22" s="83">
        <v>100000</v>
      </c>
      <c r="I22" s="82">
        <v>15000</v>
      </c>
      <c r="J22" s="82"/>
      <c r="K22" s="82"/>
      <c r="L22" s="83"/>
      <c r="M22" s="82">
        <f t="shared" si="4"/>
        <v>115000</v>
      </c>
      <c r="N22" s="2"/>
      <c r="O22" s="2"/>
    </row>
    <row r="23" spans="1:15" ht="16.5">
      <c r="A23" s="113"/>
      <c r="B23" s="113"/>
      <c r="C23" s="89"/>
      <c r="D23" s="63"/>
      <c r="E23" s="63"/>
      <c r="F23" s="80" t="s">
        <v>1</v>
      </c>
      <c r="G23" s="81"/>
      <c r="H23" s="82"/>
      <c r="I23" s="82"/>
      <c r="J23" s="82"/>
      <c r="K23" s="82"/>
      <c r="L23" s="83"/>
      <c r="M23" s="82">
        <f t="shared" si="4"/>
        <v>0</v>
      </c>
      <c r="N23" s="2"/>
      <c r="O23" s="2"/>
    </row>
    <row r="24" spans="1:15" ht="16.5">
      <c r="A24" s="113"/>
      <c r="B24" s="113"/>
      <c r="C24" s="89"/>
      <c r="D24" s="63"/>
      <c r="E24" s="63"/>
      <c r="F24" s="80" t="s">
        <v>113</v>
      </c>
      <c r="G24" s="81"/>
      <c r="H24" s="82"/>
      <c r="I24" s="82"/>
      <c r="J24" s="82"/>
      <c r="K24" s="82"/>
      <c r="L24" s="83"/>
      <c r="M24" s="82">
        <f t="shared" si="4"/>
        <v>0</v>
      </c>
      <c r="N24" s="2"/>
      <c r="O24" s="2"/>
    </row>
    <row r="25" spans="1:15" ht="16.5">
      <c r="A25" s="115">
        <v>1.3</v>
      </c>
      <c r="B25" s="115"/>
      <c r="C25" s="77">
        <v>163</v>
      </c>
      <c r="D25" s="489" t="s">
        <v>4</v>
      </c>
      <c r="E25" s="490"/>
      <c r="F25" s="491"/>
      <c r="G25" s="78">
        <f>SUM(G29+G33+G37+G41+G45+G49+G53)</f>
        <v>43</v>
      </c>
      <c r="H25" s="79">
        <f t="shared" ref="H25:K28" si="7">SUM(H29+H33+H37+H41+H45+H49+H53)</f>
        <v>240000</v>
      </c>
      <c r="I25" s="79">
        <f t="shared" si="7"/>
        <v>82000</v>
      </c>
      <c r="J25" s="79">
        <f t="shared" si="7"/>
        <v>49975</v>
      </c>
      <c r="K25" s="79">
        <f t="shared" si="7"/>
        <v>2000</v>
      </c>
      <c r="L25" s="79">
        <f t="shared" ref="L25:M25" si="8">SUM(L29+L33+L37+L41+L45+L49+L53)</f>
        <v>5000</v>
      </c>
      <c r="M25" s="79">
        <f t="shared" si="8"/>
        <v>378975</v>
      </c>
      <c r="N25" s="2"/>
      <c r="O25" s="2"/>
    </row>
    <row r="26" spans="1:15" ht="16.5">
      <c r="A26" s="113"/>
      <c r="B26" s="113"/>
      <c r="C26" s="62"/>
      <c r="D26" s="63"/>
      <c r="E26" s="63"/>
      <c r="F26" s="80" t="s">
        <v>112</v>
      </c>
      <c r="G26" s="81">
        <f>SUM(G30+G34+G38+G42+G46+G50+G54)</f>
        <v>43</v>
      </c>
      <c r="H26" s="82">
        <f t="shared" si="7"/>
        <v>240000</v>
      </c>
      <c r="I26" s="82">
        <f t="shared" si="7"/>
        <v>82000</v>
      </c>
      <c r="J26" s="82">
        <f t="shared" si="7"/>
        <v>49975</v>
      </c>
      <c r="K26" s="82">
        <f t="shared" si="7"/>
        <v>0</v>
      </c>
      <c r="L26" s="83">
        <f t="shared" ref="L26:M26" si="9">SUM(L30+L34+L38+L42+L46+L50+L54)</f>
        <v>0</v>
      </c>
      <c r="M26" s="82">
        <f t="shared" si="9"/>
        <v>371975</v>
      </c>
      <c r="N26" s="2"/>
      <c r="O26" s="2"/>
    </row>
    <row r="27" spans="1:15" ht="16.5">
      <c r="A27" s="113"/>
      <c r="B27" s="113"/>
      <c r="C27" s="62"/>
      <c r="D27" s="63"/>
      <c r="E27" s="63"/>
      <c r="F27" s="80" t="s">
        <v>1</v>
      </c>
      <c r="G27" s="81"/>
      <c r="H27" s="82">
        <f t="shared" si="7"/>
        <v>0</v>
      </c>
      <c r="I27" s="82">
        <f t="shared" si="7"/>
        <v>0</v>
      </c>
      <c r="J27" s="82">
        <f t="shared" si="7"/>
        <v>0</v>
      </c>
      <c r="K27" s="82"/>
      <c r="L27" s="83">
        <f t="shared" ref="L27:M28" si="10">SUM(L31+L35+L39+L43+L47+L51+L55)</f>
        <v>5000</v>
      </c>
      <c r="M27" s="82">
        <f t="shared" si="10"/>
        <v>7000</v>
      </c>
      <c r="N27" s="2"/>
      <c r="O27" s="2"/>
    </row>
    <row r="28" spans="1:15" ht="16.5">
      <c r="A28" s="113"/>
      <c r="B28" s="113"/>
      <c r="C28" s="62"/>
      <c r="D28" s="63"/>
      <c r="E28" s="63"/>
      <c r="F28" s="80" t="s">
        <v>113</v>
      </c>
      <c r="G28" s="81"/>
      <c r="H28" s="82">
        <f t="shared" si="7"/>
        <v>0</v>
      </c>
      <c r="I28" s="82">
        <f t="shared" si="7"/>
        <v>0</v>
      </c>
      <c r="J28" s="82">
        <f t="shared" si="7"/>
        <v>0</v>
      </c>
      <c r="K28" s="82">
        <f t="shared" si="7"/>
        <v>0</v>
      </c>
      <c r="L28" s="83">
        <f t="shared" si="10"/>
        <v>0</v>
      </c>
      <c r="M28" s="82">
        <f t="shared" si="10"/>
        <v>0</v>
      </c>
      <c r="N28" s="2"/>
      <c r="O28" s="2"/>
    </row>
    <row r="29" spans="1:15" ht="16.5">
      <c r="A29" s="116" t="s">
        <v>118</v>
      </c>
      <c r="B29" s="116"/>
      <c r="C29" s="84">
        <v>16317</v>
      </c>
      <c r="D29" s="85"/>
      <c r="E29" s="492" t="s">
        <v>5</v>
      </c>
      <c r="F29" s="493"/>
      <c r="G29" s="86">
        <f t="shared" ref="G29:L29" si="11">SUM(G30:G32)</f>
        <v>43</v>
      </c>
      <c r="H29" s="87">
        <f t="shared" si="11"/>
        <v>240000</v>
      </c>
      <c r="I29" s="87">
        <f t="shared" si="11"/>
        <v>82000</v>
      </c>
      <c r="J29" s="87">
        <f t="shared" si="11"/>
        <v>49975</v>
      </c>
      <c r="K29" s="87">
        <f t="shared" si="11"/>
        <v>0</v>
      </c>
      <c r="L29" s="87">
        <f t="shared" si="11"/>
        <v>5000</v>
      </c>
      <c r="M29" s="87">
        <f t="shared" ref="M29:M56" si="12">SUM(H29:L29)</f>
        <v>376975</v>
      </c>
      <c r="N29" s="2"/>
      <c r="O29" s="2"/>
    </row>
    <row r="30" spans="1:15" ht="16.5">
      <c r="A30" s="113"/>
      <c r="B30" s="113"/>
      <c r="C30" s="62"/>
      <c r="D30" s="63"/>
      <c r="E30" s="63"/>
      <c r="F30" s="80" t="s">
        <v>112</v>
      </c>
      <c r="G30" s="81">
        <v>43</v>
      </c>
      <c r="H30" s="82">
        <v>240000</v>
      </c>
      <c r="I30" s="83">
        <v>82000</v>
      </c>
      <c r="J30" s="82">
        <v>49975</v>
      </c>
      <c r="K30" s="82"/>
      <c r="L30" s="83">
        <f>'4.2 Fin.i projekteve kapita '!R16</f>
        <v>0</v>
      </c>
      <c r="M30" s="82">
        <f t="shared" si="12"/>
        <v>371975</v>
      </c>
      <c r="N30" s="2"/>
      <c r="O30" s="2"/>
    </row>
    <row r="31" spans="1:15" ht="16.5">
      <c r="A31" s="113"/>
      <c r="B31" s="113"/>
      <c r="C31" s="62"/>
      <c r="D31" s="63"/>
      <c r="E31" s="63"/>
      <c r="F31" s="80" t="s">
        <v>1</v>
      </c>
      <c r="G31" s="81"/>
      <c r="H31" s="82">
        <v>0</v>
      </c>
      <c r="I31" s="82"/>
      <c r="J31" s="82"/>
      <c r="K31" s="82"/>
      <c r="L31" s="83">
        <f>'4.2 Fin.i projekteve kapita '!S16</f>
        <v>5000</v>
      </c>
      <c r="M31" s="82">
        <f t="shared" si="12"/>
        <v>5000</v>
      </c>
      <c r="N31" s="2"/>
      <c r="O31" s="2"/>
    </row>
    <row r="32" spans="1:15" ht="16.5">
      <c r="A32" s="113"/>
      <c r="B32" s="113"/>
      <c r="C32" s="62"/>
      <c r="D32" s="63"/>
      <c r="E32" s="63"/>
      <c r="F32" s="80" t="s">
        <v>113</v>
      </c>
      <c r="G32" s="81"/>
      <c r="H32" s="82">
        <v>0</v>
      </c>
      <c r="I32" s="82"/>
      <c r="J32" s="82"/>
      <c r="K32" s="82"/>
      <c r="L32" s="83">
        <f>'4.2 Fin.i projekteve kapita '!T16</f>
        <v>0</v>
      </c>
      <c r="M32" s="82">
        <f t="shared" si="12"/>
        <v>0</v>
      </c>
      <c r="N32" s="2"/>
      <c r="O32" s="2"/>
    </row>
    <row r="33" spans="1:15" ht="16.5">
      <c r="A33" s="116" t="s">
        <v>119</v>
      </c>
      <c r="B33" s="116"/>
      <c r="C33" s="84">
        <v>16357</v>
      </c>
      <c r="D33" s="85"/>
      <c r="E33" s="492" t="s">
        <v>120</v>
      </c>
      <c r="F33" s="493"/>
      <c r="G33" s="86">
        <f t="shared" ref="G33:L33" si="13">SUM(G34:G36)</f>
        <v>0</v>
      </c>
      <c r="H33" s="87">
        <f t="shared" si="13"/>
        <v>0</v>
      </c>
      <c r="I33" s="87">
        <f t="shared" si="13"/>
        <v>0</v>
      </c>
      <c r="J33" s="87">
        <f t="shared" si="13"/>
        <v>0</v>
      </c>
      <c r="K33" s="87">
        <f t="shared" si="13"/>
        <v>0</v>
      </c>
      <c r="L33" s="87">
        <f t="shared" si="13"/>
        <v>0</v>
      </c>
      <c r="M33" s="87">
        <f t="shared" si="12"/>
        <v>0</v>
      </c>
      <c r="N33" s="2"/>
      <c r="O33" s="2"/>
    </row>
    <row r="34" spans="1:15" ht="16.5">
      <c r="A34" s="113"/>
      <c r="B34" s="113"/>
      <c r="C34" s="62"/>
      <c r="D34" s="63"/>
      <c r="E34" s="63"/>
      <c r="F34" s="80" t="s">
        <v>112</v>
      </c>
      <c r="G34" s="81"/>
      <c r="H34" s="82"/>
      <c r="I34" s="82"/>
      <c r="J34" s="82"/>
      <c r="K34" s="82"/>
      <c r="L34" s="83"/>
      <c r="M34" s="82">
        <f t="shared" si="12"/>
        <v>0</v>
      </c>
      <c r="N34" s="2"/>
      <c r="O34" s="2"/>
    </row>
    <row r="35" spans="1:15" ht="16.5">
      <c r="A35" s="113"/>
      <c r="B35" s="113"/>
      <c r="C35" s="62"/>
      <c r="D35" s="63"/>
      <c r="E35" s="63"/>
      <c r="F35" s="80" t="s">
        <v>1</v>
      </c>
      <c r="G35" s="81"/>
      <c r="H35" s="82"/>
      <c r="I35" s="82"/>
      <c r="J35" s="82"/>
      <c r="K35" s="82"/>
      <c r="L35" s="83"/>
      <c r="M35" s="82">
        <f t="shared" si="12"/>
        <v>0</v>
      </c>
      <c r="N35" s="2"/>
      <c r="O35" s="2"/>
    </row>
    <row r="36" spans="1:15" ht="16.5">
      <c r="A36" s="113"/>
      <c r="B36" s="113"/>
      <c r="C36" s="62"/>
      <c r="D36" s="63"/>
      <c r="E36" s="63"/>
      <c r="F36" s="80" t="s">
        <v>113</v>
      </c>
      <c r="G36" s="81"/>
      <c r="H36" s="82"/>
      <c r="I36" s="82"/>
      <c r="J36" s="82"/>
      <c r="K36" s="82"/>
      <c r="L36" s="83"/>
      <c r="M36" s="82">
        <f t="shared" si="12"/>
        <v>0</v>
      </c>
      <c r="N36" s="2"/>
      <c r="O36" s="2"/>
    </row>
    <row r="37" spans="1:15" ht="16.5">
      <c r="A37" s="116" t="s">
        <v>121</v>
      </c>
      <c r="B37" s="116"/>
      <c r="C37" s="84">
        <v>16397</v>
      </c>
      <c r="D37" s="85"/>
      <c r="E37" s="492" t="s">
        <v>122</v>
      </c>
      <c r="F37" s="493"/>
      <c r="G37" s="86">
        <f t="shared" ref="G37:L37" si="14">SUM(G38:G40)</f>
        <v>0</v>
      </c>
      <c r="H37" s="87">
        <f t="shared" si="14"/>
        <v>0</v>
      </c>
      <c r="I37" s="87">
        <f t="shared" si="14"/>
        <v>0</v>
      </c>
      <c r="J37" s="87">
        <f t="shared" si="14"/>
        <v>0</v>
      </c>
      <c r="K37" s="87">
        <f t="shared" si="14"/>
        <v>2000</v>
      </c>
      <c r="L37" s="87">
        <f t="shared" si="14"/>
        <v>0</v>
      </c>
      <c r="M37" s="87">
        <f t="shared" si="12"/>
        <v>2000</v>
      </c>
      <c r="N37" s="2"/>
      <c r="O37" s="2"/>
    </row>
    <row r="38" spans="1:15" ht="16.5">
      <c r="A38" s="113"/>
      <c r="B38" s="113"/>
      <c r="C38" s="62"/>
      <c r="D38" s="63"/>
      <c r="E38" s="63"/>
      <c r="F38" s="80" t="s">
        <v>112</v>
      </c>
      <c r="G38" s="81"/>
      <c r="H38" s="82"/>
      <c r="I38" s="82"/>
      <c r="J38" s="82"/>
      <c r="K38" s="82"/>
      <c r="L38" s="83"/>
      <c r="M38" s="82">
        <f t="shared" si="12"/>
        <v>0</v>
      </c>
      <c r="N38" s="2"/>
      <c r="O38" s="2"/>
    </row>
    <row r="39" spans="1:15" ht="16.5">
      <c r="A39" s="113"/>
      <c r="B39" s="113"/>
      <c r="C39" s="62"/>
      <c r="D39" s="63"/>
      <c r="E39" s="63"/>
      <c r="F39" s="80" t="s">
        <v>1</v>
      </c>
      <c r="G39" s="81"/>
      <c r="H39" s="82"/>
      <c r="I39" s="82"/>
      <c r="J39" s="82"/>
      <c r="K39" s="82">
        <v>2000</v>
      </c>
      <c r="L39" s="83"/>
      <c r="M39" s="82">
        <f t="shared" si="12"/>
        <v>2000</v>
      </c>
      <c r="N39" s="2"/>
      <c r="O39" s="2"/>
    </row>
    <row r="40" spans="1:15" ht="16.5">
      <c r="A40" s="113"/>
      <c r="B40" s="113"/>
      <c r="C40" s="62"/>
      <c r="D40" s="63"/>
      <c r="E40" s="63"/>
      <c r="F40" s="80" t="s">
        <v>113</v>
      </c>
      <c r="G40" s="81"/>
      <c r="H40" s="82"/>
      <c r="I40" s="82"/>
      <c r="J40" s="82"/>
      <c r="K40" s="82"/>
      <c r="L40" s="83"/>
      <c r="M40" s="82">
        <f t="shared" si="12"/>
        <v>0</v>
      </c>
      <c r="N40" s="2"/>
      <c r="O40" s="2"/>
    </row>
    <row r="41" spans="1:15" ht="16.5">
      <c r="A41" s="116" t="s">
        <v>123</v>
      </c>
      <c r="B41" s="116"/>
      <c r="C41" s="84">
        <v>16437</v>
      </c>
      <c r="D41" s="85"/>
      <c r="E41" s="492" t="s">
        <v>124</v>
      </c>
      <c r="F41" s="493"/>
      <c r="G41" s="86">
        <f t="shared" ref="G41:L41" si="15">SUM(G42:G44)</f>
        <v>0</v>
      </c>
      <c r="H41" s="87">
        <f t="shared" si="15"/>
        <v>0</v>
      </c>
      <c r="I41" s="87">
        <f t="shared" si="15"/>
        <v>0</v>
      </c>
      <c r="J41" s="87">
        <f t="shared" si="15"/>
        <v>0</v>
      </c>
      <c r="K41" s="87">
        <f t="shared" si="15"/>
        <v>0</v>
      </c>
      <c r="L41" s="87">
        <f t="shared" si="15"/>
        <v>0</v>
      </c>
      <c r="M41" s="87">
        <f t="shared" si="12"/>
        <v>0</v>
      </c>
      <c r="N41" s="2"/>
      <c r="O41" s="2"/>
    </row>
    <row r="42" spans="1:15" ht="16.5">
      <c r="A42" s="113"/>
      <c r="B42" s="113"/>
      <c r="C42" s="62"/>
      <c r="D42" s="63"/>
      <c r="E42" s="63"/>
      <c r="F42" s="80" t="s">
        <v>112</v>
      </c>
      <c r="G42" s="81"/>
      <c r="H42" s="82"/>
      <c r="I42" s="82"/>
      <c r="J42" s="82"/>
      <c r="K42" s="82"/>
      <c r="L42" s="83"/>
      <c r="M42" s="82">
        <f t="shared" si="12"/>
        <v>0</v>
      </c>
      <c r="N42" s="2"/>
      <c r="O42" s="2"/>
    </row>
    <row r="43" spans="1:15" ht="16.5">
      <c r="A43" s="113"/>
      <c r="B43" s="113"/>
      <c r="C43" s="62"/>
      <c r="D43" s="63"/>
      <c r="E43" s="63"/>
      <c r="F43" s="80" t="s">
        <v>1</v>
      </c>
      <c r="G43" s="81"/>
      <c r="H43" s="82"/>
      <c r="I43" s="82"/>
      <c r="J43" s="82"/>
      <c r="K43" s="82"/>
      <c r="L43" s="83"/>
      <c r="M43" s="82">
        <f t="shared" si="12"/>
        <v>0</v>
      </c>
      <c r="N43" s="2"/>
      <c r="O43" s="2"/>
    </row>
    <row r="44" spans="1:15" ht="16.5">
      <c r="A44" s="113"/>
      <c r="B44" s="113"/>
      <c r="C44" s="62"/>
      <c r="D44" s="63"/>
      <c r="E44" s="63"/>
      <c r="F44" s="80" t="s">
        <v>113</v>
      </c>
      <c r="G44" s="81"/>
      <c r="H44" s="82"/>
      <c r="I44" s="82"/>
      <c r="J44" s="82"/>
      <c r="K44" s="82"/>
      <c r="L44" s="83"/>
      <c r="M44" s="82">
        <f t="shared" si="12"/>
        <v>0</v>
      </c>
      <c r="N44" s="2"/>
      <c r="O44" s="2"/>
    </row>
    <row r="45" spans="1:15" ht="16.5">
      <c r="A45" s="116" t="s">
        <v>125</v>
      </c>
      <c r="B45" s="116"/>
      <c r="C45" s="84">
        <v>16477</v>
      </c>
      <c r="D45" s="85"/>
      <c r="E45" s="492" t="s">
        <v>126</v>
      </c>
      <c r="F45" s="493"/>
      <c r="G45" s="86">
        <f t="shared" ref="G45:L45" si="16">SUM(G46:G48)</f>
        <v>0</v>
      </c>
      <c r="H45" s="87">
        <f t="shared" si="16"/>
        <v>0</v>
      </c>
      <c r="I45" s="87">
        <f t="shared" si="16"/>
        <v>0</v>
      </c>
      <c r="J45" s="87">
        <f t="shared" si="16"/>
        <v>0</v>
      </c>
      <c r="K45" s="87">
        <f t="shared" si="16"/>
        <v>0</v>
      </c>
      <c r="L45" s="87">
        <f t="shared" si="16"/>
        <v>0</v>
      </c>
      <c r="M45" s="87">
        <f t="shared" si="12"/>
        <v>0</v>
      </c>
      <c r="N45" s="2"/>
      <c r="O45" s="2"/>
    </row>
    <row r="46" spans="1:15" ht="16.5">
      <c r="A46" s="113"/>
      <c r="B46" s="113"/>
      <c r="C46" s="62"/>
      <c r="D46" s="63"/>
      <c r="E46" s="63"/>
      <c r="F46" s="80" t="s">
        <v>112</v>
      </c>
      <c r="G46" s="81"/>
      <c r="H46" s="82"/>
      <c r="I46" s="82"/>
      <c r="J46" s="82"/>
      <c r="K46" s="82"/>
      <c r="L46" s="83"/>
      <c r="M46" s="82">
        <f t="shared" si="12"/>
        <v>0</v>
      </c>
      <c r="N46" s="2"/>
      <c r="O46" s="2"/>
    </row>
    <row r="47" spans="1:15" ht="16.5">
      <c r="A47" s="113"/>
      <c r="B47" s="113"/>
      <c r="C47" s="62"/>
      <c r="D47" s="63"/>
      <c r="E47" s="63"/>
      <c r="F47" s="80" t="s">
        <v>1</v>
      </c>
      <c r="G47" s="81"/>
      <c r="H47" s="82"/>
      <c r="I47" s="82"/>
      <c r="J47" s="82"/>
      <c r="K47" s="82"/>
      <c r="L47" s="83"/>
      <c r="M47" s="82">
        <f t="shared" si="12"/>
        <v>0</v>
      </c>
      <c r="N47" s="2"/>
      <c r="O47" s="2"/>
    </row>
    <row r="48" spans="1:15" ht="16.5">
      <c r="A48" s="113"/>
      <c r="B48" s="113"/>
      <c r="C48" s="62"/>
      <c r="D48" s="63"/>
      <c r="E48" s="63"/>
      <c r="F48" s="80" t="s">
        <v>113</v>
      </c>
      <c r="G48" s="81"/>
      <c r="H48" s="82"/>
      <c r="I48" s="82"/>
      <c r="J48" s="82"/>
      <c r="K48" s="82"/>
      <c r="L48" s="83"/>
      <c r="M48" s="82">
        <f t="shared" si="12"/>
        <v>0</v>
      </c>
      <c r="N48" s="2"/>
      <c r="O48" s="2"/>
    </row>
    <row r="49" spans="1:15" ht="16.5">
      <c r="A49" s="116" t="s">
        <v>127</v>
      </c>
      <c r="B49" s="116"/>
      <c r="C49" s="84">
        <v>16517</v>
      </c>
      <c r="D49" s="85"/>
      <c r="E49" s="492" t="s">
        <v>128</v>
      </c>
      <c r="F49" s="493"/>
      <c r="G49" s="86">
        <f t="shared" ref="G49:L49" si="17">SUM(G50:G52)</f>
        <v>0</v>
      </c>
      <c r="H49" s="87">
        <f t="shared" si="17"/>
        <v>0</v>
      </c>
      <c r="I49" s="87">
        <f t="shared" si="17"/>
        <v>0</v>
      </c>
      <c r="J49" s="87">
        <f t="shared" si="17"/>
        <v>0</v>
      </c>
      <c r="K49" s="87">
        <f t="shared" si="17"/>
        <v>0</v>
      </c>
      <c r="L49" s="87">
        <f t="shared" si="17"/>
        <v>0</v>
      </c>
      <c r="M49" s="87">
        <f t="shared" si="12"/>
        <v>0</v>
      </c>
      <c r="N49" s="2"/>
      <c r="O49" s="2"/>
    </row>
    <row r="50" spans="1:15" ht="16.5">
      <c r="A50" s="113"/>
      <c r="B50" s="113"/>
      <c r="C50" s="62"/>
      <c r="D50" s="63"/>
      <c r="E50" s="63"/>
      <c r="F50" s="80" t="s">
        <v>112</v>
      </c>
      <c r="G50" s="81"/>
      <c r="H50" s="82"/>
      <c r="I50" s="82"/>
      <c r="J50" s="82"/>
      <c r="K50" s="82"/>
      <c r="L50" s="83"/>
      <c r="M50" s="82">
        <f t="shared" si="12"/>
        <v>0</v>
      </c>
      <c r="N50" s="2"/>
      <c r="O50" s="2"/>
    </row>
    <row r="51" spans="1:15" ht="16.5">
      <c r="A51" s="113"/>
      <c r="B51" s="113"/>
      <c r="C51" s="62"/>
      <c r="D51" s="63"/>
      <c r="E51" s="63"/>
      <c r="F51" s="80" t="s">
        <v>1</v>
      </c>
      <c r="G51" s="81"/>
      <c r="H51" s="82"/>
      <c r="I51" s="82"/>
      <c r="J51" s="82"/>
      <c r="K51" s="83"/>
      <c r="L51" s="83"/>
      <c r="M51" s="82">
        <f t="shared" si="12"/>
        <v>0</v>
      </c>
      <c r="N51" s="2"/>
      <c r="O51" s="2"/>
    </row>
    <row r="52" spans="1:15" ht="16.5">
      <c r="A52" s="113"/>
      <c r="B52" s="113"/>
      <c r="C52" s="62"/>
      <c r="D52" s="63"/>
      <c r="E52" s="63"/>
      <c r="F52" s="80" t="s">
        <v>113</v>
      </c>
      <c r="G52" s="81"/>
      <c r="H52" s="82"/>
      <c r="I52" s="82"/>
      <c r="J52" s="82"/>
      <c r="K52" s="82"/>
      <c r="L52" s="83"/>
      <c r="M52" s="82">
        <f t="shared" si="12"/>
        <v>0</v>
      </c>
      <c r="N52" s="2"/>
      <c r="O52" s="2"/>
    </row>
    <row r="53" spans="1:15" ht="16.5">
      <c r="A53" s="116" t="s">
        <v>129</v>
      </c>
      <c r="B53" s="116"/>
      <c r="C53" s="84">
        <v>16557</v>
      </c>
      <c r="D53" s="85"/>
      <c r="E53" s="492" t="s">
        <v>130</v>
      </c>
      <c r="F53" s="493"/>
      <c r="G53" s="86">
        <f t="shared" ref="G53:L53" si="18">SUM(G54:G56)</f>
        <v>0</v>
      </c>
      <c r="H53" s="87">
        <f t="shared" si="18"/>
        <v>0</v>
      </c>
      <c r="I53" s="87">
        <f t="shared" si="18"/>
        <v>0</v>
      </c>
      <c r="J53" s="87">
        <f t="shared" si="18"/>
        <v>0</v>
      </c>
      <c r="K53" s="87">
        <f t="shared" si="18"/>
        <v>0</v>
      </c>
      <c r="L53" s="87">
        <f t="shared" si="18"/>
        <v>0</v>
      </c>
      <c r="M53" s="87">
        <f t="shared" si="12"/>
        <v>0</v>
      </c>
      <c r="N53" s="2"/>
      <c r="O53" s="2"/>
    </row>
    <row r="54" spans="1:15" ht="16.5">
      <c r="A54" s="113"/>
      <c r="B54" s="113"/>
      <c r="C54" s="62"/>
      <c r="D54" s="63"/>
      <c r="E54" s="63"/>
      <c r="F54" s="80" t="s">
        <v>112</v>
      </c>
      <c r="G54" s="81"/>
      <c r="H54" s="82"/>
      <c r="I54" s="82"/>
      <c r="J54" s="82"/>
      <c r="K54" s="82"/>
      <c r="L54" s="83"/>
      <c r="M54" s="82">
        <f t="shared" si="12"/>
        <v>0</v>
      </c>
      <c r="N54" s="2"/>
      <c r="O54" s="2"/>
    </row>
    <row r="55" spans="1:15" ht="16.5">
      <c r="A55" s="113"/>
      <c r="B55" s="113"/>
      <c r="C55" s="62"/>
      <c r="D55" s="63"/>
      <c r="E55" s="63"/>
      <c r="F55" s="80" t="s">
        <v>1</v>
      </c>
      <c r="G55" s="81"/>
      <c r="H55" s="82"/>
      <c r="I55" s="82"/>
      <c r="J55" s="82"/>
      <c r="K55" s="82"/>
      <c r="L55" s="83"/>
      <c r="M55" s="82">
        <f t="shared" si="12"/>
        <v>0</v>
      </c>
      <c r="N55" s="2"/>
      <c r="O55" s="2"/>
    </row>
    <row r="56" spans="1:15" ht="16.5">
      <c r="A56" s="113"/>
      <c r="B56" s="113"/>
      <c r="C56" s="62"/>
      <c r="D56" s="63"/>
      <c r="E56" s="63"/>
      <c r="F56" s="80" t="s">
        <v>113</v>
      </c>
      <c r="G56" s="81"/>
      <c r="H56" s="82"/>
      <c r="I56" s="82"/>
      <c r="J56" s="82"/>
      <c r="K56" s="82"/>
      <c r="L56" s="83"/>
      <c r="M56" s="82">
        <f t="shared" si="12"/>
        <v>0</v>
      </c>
      <c r="N56" s="2"/>
      <c r="O56" s="2"/>
    </row>
    <row r="57" spans="1:15" ht="16.5">
      <c r="A57" s="115">
        <v>1.4</v>
      </c>
      <c r="B57" s="115"/>
      <c r="C57" s="77">
        <v>166</v>
      </c>
      <c r="D57" s="489" t="s">
        <v>131</v>
      </c>
      <c r="E57" s="490"/>
      <c r="F57" s="491"/>
      <c r="G57" s="78">
        <f t="shared" ref="G57:L57" si="19">SUM(G58:G60)</f>
        <v>8</v>
      </c>
      <c r="H57" s="79">
        <f t="shared" si="19"/>
        <v>58000</v>
      </c>
      <c r="I57" s="79">
        <f t="shared" si="19"/>
        <v>16000</v>
      </c>
      <c r="J57" s="79">
        <f t="shared" si="19"/>
        <v>0</v>
      </c>
      <c r="K57" s="79">
        <f t="shared" si="19"/>
        <v>0</v>
      </c>
      <c r="L57" s="79">
        <f t="shared" si="19"/>
        <v>0</v>
      </c>
      <c r="M57" s="79">
        <f t="shared" ref="M57:M64" si="20">SUM(H57:L57)</f>
        <v>74000</v>
      </c>
      <c r="N57" s="2"/>
      <c r="O57" s="2"/>
    </row>
    <row r="58" spans="1:15" ht="16.5">
      <c r="A58" s="113"/>
      <c r="B58" s="113"/>
      <c r="C58" s="62"/>
      <c r="D58" s="63"/>
      <c r="E58" s="63"/>
      <c r="F58" s="80" t="s">
        <v>112</v>
      </c>
      <c r="G58" s="81">
        <v>8</v>
      </c>
      <c r="H58" s="82">
        <v>58000</v>
      </c>
      <c r="I58" s="82">
        <v>16000</v>
      </c>
      <c r="J58" s="82"/>
      <c r="K58" s="82"/>
      <c r="L58" s="83"/>
      <c r="M58" s="82">
        <f t="shared" si="20"/>
        <v>74000</v>
      </c>
      <c r="N58" s="2"/>
      <c r="O58" s="2"/>
    </row>
    <row r="59" spans="1:15" ht="16.5">
      <c r="A59" s="113"/>
      <c r="B59" s="113"/>
      <c r="C59" s="62"/>
      <c r="D59" s="63"/>
      <c r="E59" s="63"/>
      <c r="F59" s="80" t="s">
        <v>1</v>
      </c>
      <c r="G59" s="81"/>
      <c r="H59" s="82"/>
      <c r="I59" s="82"/>
      <c r="J59" s="82"/>
      <c r="K59" s="82"/>
      <c r="L59" s="83"/>
      <c r="M59" s="82">
        <f t="shared" si="20"/>
        <v>0</v>
      </c>
      <c r="N59" s="2"/>
      <c r="O59" s="2"/>
    </row>
    <row r="60" spans="1:15" ht="16.5">
      <c r="A60" s="113"/>
      <c r="B60" s="113"/>
      <c r="C60" s="62"/>
      <c r="D60" s="63"/>
      <c r="E60" s="63"/>
      <c r="F60" s="80" t="s">
        <v>113</v>
      </c>
      <c r="G60" s="81"/>
      <c r="H60" s="82"/>
      <c r="I60" s="82"/>
      <c r="J60" s="82"/>
      <c r="K60" s="82"/>
      <c r="L60" s="83">
        <v>0</v>
      </c>
      <c r="M60" s="82">
        <f t="shared" si="20"/>
        <v>0</v>
      </c>
      <c r="N60" s="2"/>
      <c r="O60" s="2"/>
    </row>
    <row r="61" spans="1:15" ht="16.5">
      <c r="A61" s="115">
        <v>1.5</v>
      </c>
      <c r="B61" s="115"/>
      <c r="C61" s="77">
        <v>167</v>
      </c>
      <c r="D61" s="489" t="s">
        <v>132</v>
      </c>
      <c r="E61" s="490"/>
      <c r="F61" s="491"/>
      <c r="G61" s="78">
        <f t="shared" ref="G61:L61" si="21">SUM(G62:G64)</f>
        <v>4</v>
      </c>
      <c r="H61" s="79">
        <f t="shared" si="21"/>
        <v>24000</v>
      </c>
      <c r="I61" s="79">
        <f t="shared" si="21"/>
        <v>2000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0"/>
        <v>26000</v>
      </c>
      <c r="N61" s="2"/>
      <c r="O61" s="2"/>
    </row>
    <row r="62" spans="1:15" ht="16.5">
      <c r="A62" s="113"/>
      <c r="B62" s="113"/>
      <c r="C62" s="62"/>
      <c r="D62" s="63"/>
      <c r="E62" s="63"/>
      <c r="F62" s="80" t="s">
        <v>112</v>
      </c>
      <c r="G62" s="81">
        <v>4</v>
      </c>
      <c r="H62" s="82">
        <v>24000</v>
      </c>
      <c r="I62" s="82">
        <v>2000</v>
      </c>
      <c r="J62" s="82"/>
      <c r="K62" s="82"/>
      <c r="L62" s="83"/>
      <c r="M62" s="82">
        <f t="shared" si="20"/>
        <v>26000</v>
      </c>
      <c r="N62" s="2"/>
      <c r="O62" s="2"/>
    </row>
    <row r="63" spans="1:15" ht="16.5">
      <c r="A63" s="113"/>
      <c r="B63" s="113"/>
      <c r="C63" s="62"/>
      <c r="D63" s="63"/>
      <c r="E63" s="63"/>
      <c r="F63" s="80" t="s">
        <v>1</v>
      </c>
      <c r="G63" s="81"/>
      <c r="H63" s="82"/>
      <c r="I63" s="82"/>
      <c r="J63" s="82"/>
      <c r="K63" s="82"/>
      <c r="L63" s="83"/>
      <c r="M63" s="82">
        <f t="shared" si="20"/>
        <v>0</v>
      </c>
      <c r="N63" s="2"/>
      <c r="O63" s="2"/>
    </row>
    <row r="64" spans="1:15" ht="16.5">
      <c r="A64" s="113"/>
      <c r="B64" s="113"/>
      <c r="C64" s="62"/>
      <c r="D64" s="63"/>
      <c r="E64" s="63"/>
      <c r="F64" s="80" t="s">
        <v>113</v>
      </c>
      <c r="G64" s="81"/>
      <c r="H64" s="82"/>
      <c r="I64" s="82"/>
      <c r="J64" s="82"/>
      <c r="K64" s="82"/>
      <c r="L64" s="83"/>
      <c r="M64" s="82">
        <f t="shared" si="20"/>
        <v>0</v>
      </c>
      <c r="N64" s="2"/>
      <c r="O64" s="2"/>
    </row>
    <row r="65" spans="1:15" ht="16.5">
      <c r="A65" s="115">
        <v>1.6</v>
      </c>
      <c r="B65" s="115"/>
      <c r="C65" s="77">
        <v>175</v>
      </c>
      <c r="D65" s="489" t="s">
        <v>133</v>
      </c>
      <c r="E65" s="490"/>
      <c r="F65" s="491"/>
      <c r="G65" s="78">
        <f>G69+G73</f>
        <v>21</v>
      </c>
      <c r="H65" s="79">
        <f t="shared" ref="H65:K68" si="22">H69+H73</f>
        <v>130000</v>
      </c>
      <c r="I65" s="79">
        <f t="shared" si="22"/>
        <v>22000</v>
      </c>
      <c r="J65" s="79">
        <f t="shared" si="22"/>
        <v>0</v>
      </c>
      <c r="K65" s="79">
        <f t="shared" si="22"/>
        <v>0</v>
      </c>
      <c r="L65" s="79">
        <f t="shared" ref="L65:M68" si="23">L69+L73</f>
        <v>380000</v>
      </c>
      <c r="M65" s="79">
        <f t="shared" si="23"/>
        <v>532000</v>
      </c>
      <c r="N65" s="2"/>
      <c r="O65" s="2"/>
    </row>
    <row r="66" spans="1:15" ht="16.5">
      <c r="A66" s="113"/>
      <c r="B66" s="113"/>
      <c r="C66" s="62"/>
      <c r="D66" s="63"/>
      <c r="E66" s="63"/>
      <c r="F66" s="80" t="s">
        <v>112</v>
      </c>
      <c r="G66" s="81"/>
      <c r="H66" s="82">
        <f t="shared" si="22"/>
        <v>130000</v>
      </c>
      <c r="I66" s="82">
        <f t="shared" si="22"/>
        <v>22000</v>
      </c>
      <c r="J66" s="82">
        <f t="shared" si="22"/>
        <v>0</v>
      </c>
      <c r="K66" s="82">
        <f t="shared" si="22"/>
        <v>0</v>
      </c>
      <c r="L66" s="83">
        <f t="shared" si="23"/>
        <v>95000</v>
      </c>
      <c r="M66" s="82">
        <f t="shared" si="23"/>
        <v>247000</v>
      </c>
      <c r="N66" s="2"/>
      <c r="O66" s="2"/>
    </row>
    <row r="67" spans="1:15" ht="16.5">
      <c r="A67" s="113"/>
      <c r="B67" s="113"/>
      <c r="C67" s="62"/>
      <c r="D67" s="63"/>
      <c r="E67" s="63"/>
      <c r="F67" s="80" t="s">
        <v>1</v>
      </c>
      <c r="G67" s="81"/>
      <c r="H67" s="82">
        <f t="shared" si="22"/>
        <v>0</v>
      </c>
      <c r="I67" s="82">
        <f t="shared" si="22"/>
        <v>0</v>
      </c>
      <c r="J67" s="82">
        <f t="shared" si="22"/>
        <v>0</v>
      </c>
      <c r="K67" s="82">
        <f t="shared" si="22"/>
        <v>0</v>
      </c>
      <c r="L67" s="83">
        <f t="shared" si="23"/>
        <v>285000</v>
      </c>
      <c r="M67" s="82">
        <f t="shared" si="23"/>
        <v>285000</v>
      </c>
      <c r="N67" s="2"/>
      <c r="O67" s="2"/>
    </row>
    <row r="68" spans="1:15" ht="16.5">
      <c r="A68" s="113"/>
      <c r="B68" s="113"/>
      <c r="C68" s="62"/>
      <c r="D68" s="63"/>
      <c r="E68" s="63"/>
      <c r="F68" s="80" t="s">
        <v>113</v>
      </c>
      <c r="G68" s="81"/>
      <c r="H68" s="82">
        <f t="shared" si="22"/>
        <v>0</v>
      </c>
      <c r="I68" s="82">
        <f t="shared" si="22"/>
        <v>0</v>
      </c>
      <c r="J68" s="82">
        <f t="shared" si="22"/>
        <v>0</v>
      </c>
      <c r="K68" s="82">
        <f t="shared" si="22"/>
        <v>0</v>
      </c>
      <c r="L68" s="83">
        <f t="shared" si="23"/>
        <v>0</v>
      </c>
      <c r="M68" s="82">
        <f t="shared" si="23"/>
        <v>0</v>
      </c>
      <c r="N68" s="2"/>
      <c r="O68" s="2"/>
    </row>
    <row r="69" spans="1:15" ht="16.5">
      <c r="A69" s="116" t="s">
        <v>134</v>
      </c>
      <c r="B69" s="116"/>
      <c r="C69" s="84">
        <v>17517</v>
      </c>
      <c r="D69" s="85"/>
      <c r="E69" s="492" t="s">
        <v>135</v>
      </c>
      <c r="F69" s="493"/>
      <c r="G69" s="86">
        <f t="shared" ref="G69:L69" si="24">SUM(G70:G72)</f>
        <v>21</v>
      </c>
      <c r="H69" s="87">
        <f t="shared" si="24"/>
        <v>130000</v>
      </c>
      <c r="I69" s="87">
        <f t="shared" si="24"/>
        <v>22000</v>
      </c>
      <c r="J69" s="87">
        <f t="shared" si="24"/>
        <v>0</v>
      </c>
      <c r="K69" s="87">
        <f t="shared" si="24"/>
        <v>0</v>
      </c>
      <c r="L69" s="87">
        <f t="shared" si="24"/>
        <v>380000</v>
      </c>
      <c r="M69" s="87">
        <f t="shared" ref="M69:M76" si="25">SUM(H69:L69)</f>
        <v>532000</v>
      </c>
      <c r="N69" s="2"/>
      <c r="O69" s="2"/>
    </row>
    <row r="70" spans="1:15" ht="16.5">
      <c r="A70" s="113"/>
      <c r="B70" s="113"/>
      <c r="C70" s="62"/>
      <c r="D70" s="63"/>
      <c r="E70" s="63"/>
      <c r="F70" s="80" t="s">
        <v>112</v>
      </c>
      <c r="G70" s="81">
        <v>21</v>
      </c>
      <c r="H70" s="82">
        <v>130000</v>
      </c>
      <c r="I70" s="83">
        <v>22000</v>
      </c>
      <c r="J70" s="82"/>
      <c r="K70" s="82"/>
      <c r="L70" s="83">
        <f>'4.2 Fin.i projekteve kapita '!R22</f>
        <v>95000</v>
      </c>
      <c r="M70" s="82">
        <f t="shared" si="25"/>
        <v>247000</v>
      </c>
      <c r="N70" s="2"/>
      <c r="O70" s="2"/>
    </row>
    <row r="71" spans="1:15" ht="16.5">
      <c r="A71" s="113"/>
      <c r="B71" s="113"/>
      <c r="C71" s="62"/>
      <c r="D71" s="63"/>
      <c r="E71" s="63"/>
      <c r="F71" s="80" t="s">
        <v>1</v>
      </c>
      <c r="G71" s="81"/>
      <c r="H71" s="82"/>
      <c r="I71" s="82"/>
      <c r="J71" s="82"/>
      <c r="K71" s="82"/>
      <c r="L71" s="83">
        <f>'4.2 Fin.i projekteve kapita '!S22</f>
        <v>285000</v>
      </c>
      <c r="M71" s="82">
        <f t="shared" si="25"/>
        <v>285000</v>
      </c>
      <c r="N71" s="2"/>
      <c r="O71" s="2"/>
    </row>
    <row r="72" spans="1:15" ht="16.5">
      <c r="A72" s="113"/>
      <c r="B72" s="113"/>
      <c r="C72" s="62"/>
      <c r="D72" s="63"/>
      <c r="E72" s="63"/>
      <c r="F72" s="80" t="s">
        <v>113</v>
      </c>
      <c r="G72" s="81"/>
      <c r="H72" s="82"/>
      <c r="I72" s="82"/>
      <c r="J72" s="82"/>
      <c r="K72" s="82"/>
      <c r="L72" s="83">
        <f>'4.2 Fin.i projekteve kapita '!T22</f>
        <v>0</v>
      </c>
      <c r="M72" s="82">
        <f t="shared" si="25"/>
        <v>0</v>
      </c>
      <c r="N72" s="2"/>
      <c r="O72" s="2"/>
    </row>
    <row r="73" spans="1:15" ht="16.5">
      <c r="A73" s="116" t="s">
        <v>136</v>
      </c>
      <c r="B73" s="116"/>
      <c r="C73" s="84">
        <v>17557</v>
      </c>
      <c r="D73" s="85"/>
      <c r="E73" s="492" t="s">
        <v>137</v>
      </c>
      <c r="F73" s="493"/>
      <c r="G73" s="86">
        <f t="shared" ref="G73:L73" si="26">SUM(G74:G76)</f>
        <v>0</v>
      </c>
      <c r="H73" s="87">
        <f t="shared" si="26"/>
        <v>0</v>
      </c>
      <c r="I73" s="87">
        <f t="shared" si="26"/>
        <v>0</v>
      </c>
      <c r="J73" s="87">
        <f t="shared" si="26"/>
        <v>0</v>
      </c>
      <c r="K73" s="87">
        <f t="shared" si="26"/>
        <v>0</v>
      </c>
      <c r="L73" s="87">
        <f t="shared" si="26"/>
        <v>0</v>
      </c>
      <c r="M73" s="87">
        <f t="shared" si="25"/>
        <v>0</v>
      </c>
      <c r="N73" s="2"/>
      <c r="O73" s="2"/>
    </row>
    <row r="74" spans="1:15" ht="16.5">
      <c r="A74" s="113"/>
      <c r="B74" s="113"/>
      <c r="C74" s="62"/>
      <c r="D74" s="63"/>
      <c r="E74" s="63"/>
      <c r="F74" s="80" t="s">
        <v>112</v>
      </c>
      <c r="G74" s="81"/>
      <c r="H74" s="82"/>
      <c r="I74" s="82"/>
      <c r="J74" s="82"/>
      <c r="K74" s="82"/>
      <c r="L74" s="83"/>
      <c r="M74" s="82">
        <f t="shared" si="25"/>
        <v>0</v>
      </c>
      <c r="N74" s="2"/>
      <c r="O74" s="2"/>
    </row>
    <row r="75" spans="1:15" ht="16.5">
      <c r="A75" s="113"/>
      <c r="B75" s="113"/>
      <c r="C75" s="62"/>
      <c r="D75" s="63"/>
      <c r="E75" s="63"/>
      <c r="F75" s="80" t="s">
        <v>1</v>
      </c>
      <c r="G75" s="81"/>
      <c r="H75" s="82"/>
      <c r="I75" s="82"/>
      <c r="J75" s="82"/>
      <c r="K75" s="82"/>
      <c r="L75" s="83"/>
      <c r="M75" s="82">
        <f t="shared" si="25"/>
        <v>0</v>
      </c>
      <c r="N75" s="2"/>
      <c r="O75" s="2"/>
    </row>
    <row r="76" spans="1:15" ht="16.5">
      <c r="A76" s="113"/>
      <c r="B76" s="113"/>
      <c r="C76" s="62"/>
      <c r="D76" s="63"/>
      <c r="E76" s="63"/>
      <c r="F76" s="80" t="s">
        <v>113</v>
      </c>
      <c r="G76" s="81"/>
      <c r="H76" s="82"/>
      <c r="I76" s="82"/>
      <c r="J76" s="82"/>
      <c r="K76" s="82"/>
      <c r="L76" s="83"/>
      <c r="M76" s="82">
        <f t="shared" si="25"/>
        <v>0</v>
      </c>
      <c r="N76" s="2"/>
      <c r="O76" s="2"/>
    </row>
    <row r="77" spans="1:15" ht="32.25" customHeight="1">
      <c r="A77" s="115">
        <v>1.7</v>
      </c>
      <c r="B77" s="115"/>
      <c r="C77" s="77">
        <v>180</v>
      </c>
      <c r="D77" s="489" t="s">
        <v>6</v>
      </c>
      <c r="E77" s="490"/>
      <c r="F77" s="491"/>
      <c r="G77" s="78">
        <f t="shared" ref="G77:M80" si="27">G81+G85+G89+G93+G97+G101+G105</f>
        <v>22</v>
      </c>
      <c r="H77" s="79">
        <f t="shared" si="27"/>
        <v>150000</v>
      </c>
      <c r="I77" s="79">
        <f t="shared" si="27"/>
        <v>316313</v>
      </c>
      <c r="J77" s="79">
        <f t="shared" si="27"/>
        <v>51750</v>
      </c>
      <c r="K77" s="79">
        <f t="shared" si="27"/>
        <v>15000</v>
      </c>
      <c r="L77" s="79">
        <f t="shared" si="27"/>
        <v>533000</v>
      </c>
      <c r="M77" s="79">
        <f t="shared" si="27"/>
        <v>1066063</v>
      </c>
      <c r="N77" s="2"/>
      <c r="O77" s="2"/>
    </row>
    <row r="78" spans="1:15" ht="16.5">
      <c r="A78" s="113"/>
      <c r="B78" s="113"/>
      <c r="C78" s="62"/>
      <c r="D78" s="63"/>
      <c r="E78" s="63"/>
      <c r="F78" s="80" t="s">
        <v>112</v>
      </c>
      <c r="G78" s="81">
        <f>G82+G86+G90+G94+G98+G102+G106</f>
        <v>22</v>
      </c>
      <c r="H78" s="82">
        <f t="shared" si="27"/>
        <v>150000</v>
      </c>
      <c r="I78" s="82">
        <f t="shared" si="27"/>
        <v>316313</v>
      </c>
      <c r="J78" s="82">
        <f t="shared" si="27"/>
        <v>51750</v>
      </c>
      <c r="K78" s="82">
        <f t="shared" si="27"/>
        <v>0</v>
      </c>
      <c r="L78" s="82">
        <f t="shared" si="27"/>
        <v>275000</v>
      </c>
      <c r="M78" s="82">
        <f t="shared" si="27"/>
        <v>793063</v>
      </c>
      <c r="N78" s="2"/>
      <c r="O78" s="2"/>
    </row>
    <row r="79" spans="1:15" ht="16.5">
      <c r="A79" s="113"/>
      <c r="B79" s="113"/>
      <c r="C79" s="62"/>
      <c r="D79" s="63"/>
      <c r="E79" s="63"/>
      <c r="F79" s="80" t="s">
        <v>1</v>
      </c>
      <c r="G79" s="81"/>
      <c r="H79" s="82">
        <f t="shared" si="27"/>
        <v>0</v>
      </c>
      <c r="I79" s="82">
        <f t="shared" si="27"/>
        <v>0</v>
      </c>
      <c r="J79" s="82">
        <f t="shared" si="27"/>
        <v>0</v>
      </c>
      <c r="K79" s="82">
        <f t="shared" si="27"/>
        <v>15000</v>
      </c>
      <c r="L79" s="83">
        <f t="shared" si="27"/>
        <v>258000</v>
      </c>
      <c r="M79" s="82">
        <f t="shared" si="27"/>
        <v>273000</v>
      </c>
      <c r="N79" s="2"/>
      <c r="O79" s="2"/>
    </row>
    <row r="80" spans="1:15" ht="16.5">
      <c r="A80" s="113"/>
      <c r="B80" s="113"/>
      <c r="C80" s="62"/>
      <c r="D80" s="63"/>
      <c r="E80" s="63"/>
      <c r="F80" s="80" t="s">
        <v>113</v>
      </c>
      <c r="G80" s="81"/>
      <c r="H80" s="82">
        <f t="shared" si="27"/>
        <v>0</v>
      </c>
      <c r="I80" s="82">
        <f t="shared" si="27"/>
        <v>0</v>
      </c>
      <c r="J80" s="82">
        <f t="shared" si="27"/>
        <v>0</v>
      </c>
      <c r="K80" s="82">
        <f t="shared" si="27"/>
        <v>0</v>
      </c>
      <c r="L80" s="83">
        <f t="shared" si="27"/>
        <v>360000</v>
      </c>
      <c r="M80" s="82">
        <f t="shared" si="27"/>
        <v>360000</v>
      </c>
      <c r="N80" s="2"/>
      <c r="O80" s="68">
        <f>I82+86466</f>
        <v>402779</v>
      </c>
    </row>
    <row r="81" spans="1:15" ht="16.5">
      <c r="A81" s="116" t="s">
        <v>138</v>
      </c>
      <c r="B81" s="116"/>
      <c r="C81" s="84">
        <v>18017</v>
      </c>
      <c r="D81" s="85"/>
      <c r="E81" s="492" t="s">
        <v>7</v>
      </c>
      <c r="F81" s="493"/>
      <c r="G81" s="86">
        <f>SUM(G82:G84)</f>
        <v>22</v>
      </c>
      <c r="H81" s="87">
        <f>SUM(H82:H84)</f>
        <v>150000</v>
      </c>
      <c r="I81" s="87">
        <f>SUM(I82:I84)</f>
        <v>316313</v>
      </c>
      <c r="J81" s="87">
        <f>SUM(J82:J84)</f>
        <v>51750</v>
      </c>
      <c r="K81" s="87">
        <f>SUM(K82:K84)</f>
        <v>15000</v>
      </c>
      <c r="L81" s="87">
        <f>SUM(L82:L83)</f>
        <v>533000</v>
      </c>
      <c r="M81" s="87">
        <f t="shared" ref="M81:M112" si="28">SUM(H81:L81)</f>
        <v>1066063</v>
      </c>
      <c r="N81" s="2"/>
      <c r="O81" s="2"/>
    </row>
    <row r="82" spans="1:15" ht="16.5">
      <c r="A82" s="113"/>
      <c r="B82" s="113"/>
      <c r="C82" s="62"/>
      <c r="D82" s="63"/>
      <c r="E82" s="63"/>
      <c r="F82" s="80" t="s">
        <v>112</v>
      </c>
      <c r="G82" s="81">
        <v>22</v>
      </c>
      <c r="H82" s="82">
        <v>150000</v>
      </c>
      <c r="I82" s="83">
        <v>316313</v>
      </c>
      <c r="J82" s="83">
        <v>51750</v>
      </c>
      <c r="K82" s="83"/>
      <c r="L82" s="83">
        <f>'4.2 Fin.i projekteve kapita '!R28</f>
        <v>275000</v>
      </c>
      <c r="M82" s="82">
        <f t="shared" si="28"/>
        <v>793063</v>
      </c>
      <c r="N82" s="2"/>
      <c r="O82" s="2"/>
    </row>
    <row r="83" spans="1:15" ht="16.5">
      <c r="A83" s="113"/>
      <c r="B83" s="113"/>
      <c r="C83" s="62"/>
      <c r="D83" s="63"/>
      <c r="E83" s="63"/>
      <c r="F83" s="80" t="s">
        <v>1</v>
      </c>
      <c r="G83" s="81"/>
      <c r="H83" s="82"/>
      <c r="I83" s="83"/>
      <c r="J83" s="83"/>
      <c r="K83" s="83">
        <v>15000</v>
      </c>
      <c r="L83" s="83">
        <f>'4.2 Fin.i projekteve kapita '!S28</f>
        <v>258000</v>
      </c>
      <c r="M83" s="82">
        <f t="shared" si="28"/>
        <v>273000</v>
      </c>
      <c r="N83" s="2"/>
      <c r="O83" s="2"/>
    </row>
    <row r="84" spans="1:15" ht="16.5">
      <c r="A84" s="113"/>
      <c r="B84" s="113"/>
      <c r="C84" s="62"/>
      <c r="D84" s="63"/>
      <c r="E84" s="63"/>
      <c r="F84" s="80" t="s">
        <v>113</v>
      </c>
      <c r="G84" s="81"/>
      <c r="H84" s="82"/>
      <c r="I84" s="83"/>
      <c r="J84" s="83"/>
      <c r="K84" s="83"/>
      <c r="L84" s="83">
        <f>'4.2 Fin.i projekteve kapita '!T28</f>
        <v>360000</v>
      </c>
      <c r="M84" s="82">
        <f t="shared" si="28"/>
        <v>360000</v>
      </c>
      <c r="N84" s="2"/>
      <c r="O84" s="2"/>
    </row>
    <row r="85" spans="1:15" ht="16.5">
      <c r="A85" s="116" t="s">
        <v>139</v>
      </c>
      <c r="B85" s="116"/>
      <c r="C85" s="84">
        <v>18057</v>
      </c>
      <c r="D85" s="85"/>
      <c r="E85" s="492" t="s">
        <v>140</v>
      </c>
      <c r="F85" s="493"/>
      <c r="G85" s="86">
        <f t="shared" ref="G85:L85" si="29">SUM(G86:G88)</f>
        <v>0</v>
      </c>
      <c r="H85" s="87">
        <f t="shared" si="29"/>
        <v>0</v>
      </c>
      <c r="I85" s="87">
        <f t="shared" si="29"/>
        <v>0</v>
      </c>
      <c r="J85" s="87">
        <f t="shared" si="29"/>
        <v>0</v>
      </c>
      <c r="K85" s="87">
        <f t="shared" si="29"/>
        <v>0</v>
      </c>
      <c r="L85" s="87">
        <f t="shared" si="29"/>
        <v>0</v>
      </c>
      <c r="M85" s="87">
        <f t="shared" si="28"/>
        <v>0</v>
      </c>
      <c r="N85" s="2"/>
      <c r="O85" s="2"/>
    </row>
    <row r="86" spans="1:15" ht="16.5">
      <c r="A86" s="113"/>
      <c r="B86" s="113"/>
      <c r="C86" s="62"/>
      <c r="D86" s="63"/>
      <c r="E86" s="63"/>
      <c r="F86" s="80" t="s">
        <v>112</v>
      </c>
      <c r="G86" s="81"/>
      <c r="H86" s="82"/>
      <c r="I86" s="82"/>
      <c r="J86" s="82"/>
      <c r="K86" s="82"/>
      <c r="L86" s="83"/>
      <c r="M86" s="82">
        <f t="shared" si="28"/>
        <v>0</v>
      </c>
      <c r="N86" s="2"/>
      <c r="O86" s="2"/>
    </row>
    <row r="87" spans="1:15" ht="16.5">
      <c r="A87" s="113"/>
      <c r="B87" s="113"/>
      <c r="C87" s="62"/>
      <c r="D87" s="63"/>
      <c r="E87" s="63"/>
      <c r="F87" s="80" t="s">
        <v>1</v>
      </c>
      <c r="G87" s="81"/>
      <c r="H87" s="82"/>
      <c r="I87" s="82"/>
      <c r="J87" s="82"/>
      <c r="K87" s="82"/>
      <c r="L87" s="83"/>
      <c r="M87" s="82">
        <f t="shared" si="28"/>
        <v>0</v>
      </c>
      <c r="N87" s="2"/>
      <c r="O87" s="2"/>
    </row>
    <row r="88" spans="1:15" ht="16.5">
      <c r="A88" s="113"/>
      <c r="B88" s="113"/>
      <c r="C88" s="62"/>
      <c r="D88" s="63"/>
      <c r="E88" s="63"/>
      <c r="F88" s="80" t="s">
        <v>113</v>
      </c>
      <c r="G88" s="81"/>
      <c r="H88" s="82"/>
      <c r="I88" s="82"/>
      <c r="J88" s="82"/>
      <c r="K88" s="82"/>
      <c r="L88" s="83"/>
      <c r="M88" s="82">
        <f t="shared" si="28"/>
        <v>0</v>
      </c>
      <c r="N88" s="2"/>
      <c r="O88" s="2"/>
    </row>
    <row r="89" spans="1:15" ht="16.5">
      <c r="A89" s="116" t="s">
        <v>141</v>
      </c>
      <c r="B89" s="116"/>
      <c r="C89" s="84">
        <v>18097</v>
      </c>
      <c r="D89" s="85"/>
      <c r="E89" s="492" t="s">
        <v>142</v>
      </c>
      <c r="F89" s="493"/>
      <c r="G89" s="86">
        <f t="shared" ref="G89:L89" si="30">SUM(G90:G92)</f>
        <v>0</v>
      </c>
      <c r="H89" s="87">
        <f t="shared" si="30"/>
        <v>0</v>
      </c>
      <c r="I89" s="87">
        <f t="shared" si="30"/>
        <v>0</v>
      </c>
      <c r="J89" s="87">
        <f t="shared" si="30"/>
        <v>0</v>
      </c>
      <c r="K89" s="87">
        <f t="shared" si="30"/>
        <v>0</v>
      </c>
      <c r="L89" s="87">
        <f t="shared" si="30"/>
        <v>0</v>
      </c>
      <c r="M89" s="87">
        <f t="shared" si="28"/>
        <v>0</v>
      </c>
      <c r="N89" s="2"/>
      <c r="O89" s="2"/>
    </row>
    <row r="90" spans="1:15" ht="16.5">
      <c r="A90" s="113"/>
      <c r="B90" s="113"/>
      <c r="C90" s="62"/>
      <c r="D90" s="63"/>
      <c r="E90" s="63"/>
      <c r="F90" s="80" t="s">
        <v>112</v>
      </c>
      <c r="G90" s="81"/>
      <c r="H90" s="82"/>
      <c r="I90" s="82"/>
      <c r="J90" s="82"/>
      <c r="K90" s="82"/>
      <c r="L90" s="83"/>
      <c r="M90" s="82">
        <f t="shared" si="28"/>
        <v>0</v>
      </c>
      <c r="N90" s="2"/>
      <c r="O90" s="2"/>
    </row>
    <row r="91" spans="1:15" ht="16.5">
      <c r="A91" s="113"/>
      <c r="B91" s="113"/>
      <c r="C91" s="62"/>
      <c r="D91" s="63"/>
      <c r="E91" s="63"/>
      <c r="F91" s="80" t="s">
        <v>1</v>
      </c>
      <c r="G91" s="81"/>
      <c r="H91" s="82"/>
      <c r="I91" s="82"/>
      <c r="J91" s="82"/>
      <c r="K91" s="82"/>
      <c r="L91" s="83"/>
      <c r="M91" s="82">
        <f t="shared" si="28"/>
        <v>0</v>
      </c>
      <c r="N91" s="2"/>
      <c r="O91" s="2"/>
    </row>
    <row r="92" spans="1:15" ht="16.5">
      <c r="A92" s="113"/>
      <c r="B92" s="113"/>
      <c r="C92" s="62"/>
      <c r="D92" s="63"/>
      <c r="E92" s="63"/>
      <c r="F92" s="80" t="s">
        <v>113</v>
      </c>
      <c r="G92" s="81"/>
      <c r="H92" s="82"/>
      <c r="I92" s="82"/>
      <c r="J92" s="82"/>
      <c r="K92" s="82"/>
      <c r="L92" s="83"/>
      <c r="M92" s="82">
        <f t="shared" si="28"/>
        <v>0</v>
      </c>
      <c r="N92" s="2"/>
      <c r="O92" s="2"/>
    </row>
    <row r="93" spans="1:15" ht="16.5">
      <c r="A93" s="116" t="s">
        <v>143</v>
      </c>
      <c r="B93" s="116"/>
      <c r="C93" s="84">
        <v>18137</v>
      </c>
      <c r="D93" s="85"/>
      <c r="E93" s="492" t="s">
        <v>144</v>
      </c>
      <c r="F93" s="493"/>
      <c r="G93" s="86">
        <f t="shared" ref="G93:L93" si="31">SUM(G94:G96)</f>
        <v>0</v>
      </c>
      <c r="H93" s="87">
        <f t="shared" si="31"/>
        <v>0</v>
      </c>
      <c r="I93" s="87">
        <f t="shared" si="31"/>
        <v>0</v>
      </c>
      <c r="J93" s="87">
        <f t="shared" si="31"/>
        <v>0</v>
      </c>
      <c r="K93" s="87">
        <f t="shared" si="31"/>
        <v>0</v>
      </c>
      <c r="L93" s="87">
        <f t="shared" si="31"/>
        <v>0</v>
      </c>
      <c r="M93" s="87">
        <f t="shared" si="28"/>
        <v>0</v>
      </c>
      <c r="N93" s="2"/>
      <c r="O93" s="2"/>
    </row>
    <row r="94" spans="1:15" ht="16.5">
      <c r="A94" s="113"/>
      <c r="B94" s="113"/>
      <c r="C94" s="62"/>
      <c r="D94" s="63"/>
      <c r="E94" s="63"/>
      <c r="F94" s="80" t="s">
        <v>112</v>
      </c>
      <c r="G94" s="81"/>
      <c r="H94" s="82"/>
      <c r="I94" s="82"/>
      <c r="J94" s="82"/>
      <c r="K94" s="82"/>
      <c r="L94" s="83"/>
      <c r="M94" s="82">
        <f t="shared" si="28"/>
        <v>0</v>
      </c>
      <c r="N94" s="2"/>
      <c r="O94" s="2"/>
    </row>
    <row r="95" spans="1:15" ht="16.5">
      <c r="A95" s="113"/>
      <c r="B95" s="113"/>
      <c r="C95" s="62"/>
      <c r="D95" s="63"/>
      <c r="E95" s="63"/>
      <c r="F95" s="80" t="s">
        <v>1</v>
      </c>
      <c r="G95" s="81"/>
      <c r="H95" s="82"/>
      <c r="I95" s="82"/>
      <c r="J95" s="82"/>
      <c r="K95" s="82"/>
      <c r="L95" s="83"/>
      <c r="M95" s="82">
        <f t="shared" si="28"/>
        <v>0</v>
      </c>
      <c r="N95" s="2"/>
      <c r="O95" s="2"/>
    </row>
    <row r="96" spans="1:15" ht="16.5">
      <c r="A96" s="113"/>
      <c r="B96" s="113"/>
      <c r="C96" s="62"/>
      <c r="D96" s="63"/>
      <c r="E96" s="63"/>
      <c r="F96" s="80" t="s">
        <v>113</v>
      </c>
      <c r="G96" s="81"/>
      <c r="H96" s="82"/>
      <c r="I96" s="82"/>
      <c r="J96" s="82"/>
      <c r="K96" s="82"/>
      <c r="L96" s="83"/>
      <c r="M96" s="82">
        <f t="shared" si="28"/>
        <v>0</v>
      </c>
      <c r="N96" s="2"/>
      <c r="O96" s="2"/>
    </row>
    <row r="97" spans="1:15" ht="16.5">
      <c r="A97" s="116" t="s">
        <v>145</v>
      </c>
      <c r="B97" s="116"/>
      <c r="C97" s="84">
        <v>18177</v>
      </c>
      <c r="D97" s="85"/>
      <c r="E97" s="492" t="s">
        <v>146</v>
      </c>
      <c r="F97" s="493"/>
      <c r="G97" s="86">
        <f t="shared" ref="G97:L97" si="32">SUM(G98:G100)</f>
        <v>0</v>
      </c>
      <c r="H97" s="87">
        <f t="shared" si="32"/>
        <v>0</v>
      </c>
      <c r="I97" s="87">
        <f t="shared" si="32"/>
        <v>0</v>
      </c>
      <c r="J97" s="87">
        <f t="shared" si="32"/>
        <v>0</v>
      </c>
      <c r="K97" s="87">
        <f t="shared" si="32"/>
        <v>0</v>
      </c>
      <c r="L97" s="87">
        <f t="shared" si="32"/>
        <v>0</v>
      </c>
      <c r="M97" s="87">
        <f t="shared" si="28"/>
        <v>0</v>
      </c>
      <c r="N97" s="2"/>
      <c r="O97" s="2"/>
    </row>
    <row r="98" spans="1:15" ht="16.5">
      <c r="A98" s="113"/>
      <c r="B98" s="113"/>
      <c r="C98" s="62"/>
      <c r="D98" s="63"/>
      <c r="E98" s="63"/>
      <c r="F98" s="80" t="s">
        <v>112</v>
      </c>
      <c r="G98" s="81"/>
      <c r="H98" s="82"/>
      <c r="I98" s="82"/>
      <c r="J98" s="82"/>
      <c r="K98" s="82"/>
      <c r="L98" s="83"/>
      <c r="M98" s="82">
        <f t="shared" si="28"/>
        <v>0</v>
      </c>
      <c r="N98" s="2"/>
      <c r="O98" s="2"/>
    </row>
    <row r="99" spans="1:15" ht="16.5">
      <c r="A99" s="113"/>
      <c r="B99" s="113"/>
      <c r="C99" s="62"/>
      <c r="D99" s="63"/>
      <c r="E99" s="63"/>
      <c r="F99" s="80" t="s">
        <v>1</v>
      </c>
      <c r="G99" s="81"/>
      <c r="H99" s="82"/>
      <c r="I99" s="82"/>
      <c r="J99" s="82"/>
      <c r="K99" s="82"/>
      <c r="L99" s="83"/>
      <c r="M99" s="82">
        <f t="shared" si="28"/>
        <v>0</v>
      </c>
      <c r="N99" s="2"/>
      <c r="O99" s="2"/>
    </row>
    <row r="100" spans="1:15" ht="16.5">
      <c r="A100" s="113"/>
      <c r="B100" s="113"/>
      <c r="C100" s="62"/>
      <c r="D100" s="63"/>
      <c r="E100" s="63"/>
      <c r="F100" s="80" t="s">
        <v>113</v>
      </c>
      <c r="G100" s="81"/>
      <c r="H100" s="82"/>
      <c r="I100" s="82"/>
      <c r="J100" s="82"/>
      <c r="K100" s="82"/>
      <c r="L100" s="83"/>
      <c r="M100" s="82">
        <f t="shared" si="28"/>
        <v>0</v>
      </c>
      <c r="N100" s="2"/>
      <c r="O100" s="2"/>
    </row>
    <row r="101" spans="1:15" ht="16.5">
      <c r="A101" s="116" t="s">
        <v>147</v>
      </c>
      <c r="B101" s="116"/>
      <c r="C101" s="84">
        <v>18421</v>
      </c>
      <c r="D101" s="85"/>
      <c r="E101" s="492" t="s">
        <v>148</v>
      </c>
      <c r="F101" s="493"/>
      <c r="G101" s="86">
        <f t="shared" ref="G101:L101" si="33">SUM(G102:G104)</f>
        <v>0</v>
      </c>
      <c r="H101" s="87">
        <f t="shared" si="33"/>
        <v>0</v>
      </c>
      <c r="I101" s="87">
        <f t="shared" si="33"/>
        <v>0</v>
      </c>
      <c r="J101" s="87">
        <f t="shared" si="33"/>
        <v>0</v>
      </c>
      <c r="K101" s="87">
        <f t="shared" si="33"/>
        <v>0</v>
      </c>
      <c r="L101" s="87">
        <f t="shared" si="33"/>
        <v>0</v>
      </c>
      <c r="M101" s="87">
        <f t="shared" si="28"/>
        <v>0</v>
      </c>
      <c r="N101" s="2"/>
      <c r="O101" s="2"/>
    </row>
    <row r="102" spans="1:15" ht="16.5">
      <c r="A102" s="113"/>
      <c r="B102" s="113"/>
      <c r="C102" s="62"/>
      <c r="D102" s="63"/>
      <c r="E102" s="63"/>
      <c r="F102" s="80" t="s">
        <v>112</v>
      </c>
      <c r="G102" s="81"/>
      <c r="H102" s="82"/>
      <c r="I102" s="82"/>
      <c r="J102" s="82"/>
      <c r="K102" s="82"/>
      <c r="L102" s="83"/>
      <c r="M102" s="82">
        <f t="shared" si="28"/>
        <v>0</v>
      </c>
      <c r="N102" s="2"/>
      <c r="O102" s="2"/>
    </row>
    <row r="103" spans="1:15" ht="16.5">
      <c r="A103" s="113"/>
      <c r="B103" s="113"/>
      <c r="C103" s="62"/>
      <c r="D103" s="63"/>
      <c r="E103" s="63"/>
      <c r="F103" s="80" t="s">
        <v>1</v>
      </c>
      <c r="G103" s="81"/>
      <c r="H103" s="82"/>
      <c r="I103" s="82"/>
      <c r="J103" s="82"/>
      <c r="K103" s="82"/>
      <c r="L103" s="83"/>
      <c r="M103" s="82">
        <f t="shared" si="28"/>
        <v>0</v>
      </c>
      <c r="N103" s="2"/>
      <c r="O103" s="2"/>
    </row>
    <row r="104" spans="1:15" ht="16.5">
      <c r="A104" s="113"/>
      <c r="B104" s="113"/>
      <c r="C104" s="62"/>
      <c r="D104" s="63"/>
      <c r="E104" s="63"/>
      <c r="F104" s="80" t="s">
        <v>113</v>
      </c>
      <c r="G104" s="81"/>
      <c r="H104" s="82"/>
      <c r="I104" s="82"/>
      <c r="J104" s="82"/>
      <c r="K104" s="82"/>
      <c r="L104" s="83">
        <v>0</v>
      </c>
      <c r="M104" s="82">
        <f t="shared" si="28"/>
        <v>0</v>
      </c>
      <c r="N104" s="2"/>
      <c r="O104" s="2"/>
    </row>
    <row r="105" spans="1:15" ht="16.5">
      <c r="A105" s="116" t="s">
        <v>149</v>
      </c>
      <c r="B105" s="116"/>
      <c r="C105" s="84">
        <v>18461</v>
      </c>
      <c r="D105" s="85"/>
      <c r="E105" s="492" t="s">
        <v>150</v>
      </c>
      <c r="F105" s="493"/>
      <c r="G105" s="86">
        <f t="shared" ref="G105:L105" si="34">SUM(G106:G108)</f>
        <v>0</v>
      </c>
      <c r="H105" s="87">
        <f t="shared" si="34"/>
        <v>0</v>
      </c>
      <c r="I105" s="87">
        <f t="shared" si="34"/>
        <v>0</v>
      </c>
      <c r="J105" s="87">
        <f t="shared" si="34"/>
        <v>0</v>
      </c>
      <c r="K105" s="87">
        <f t="shared" si="34"/>
        <v>0</v>
      </c>
      <c r="L105" s="87">
        <f t="shared" si="34"/>
        <v>0</v>
      </c>
      <c r="M105" s="87">
        <f t="shared" si="28"/>
        <v>0</v>
      </c>
      <c r="N105" s="2"/>
      <c r="O105" s="2"/>
    </row>
    <row r="106" spans="1:15" ht="16.5">
      <c r="A106" s="113"/>
      <c r="B106" s="113"/>
      <c r="C106" s="62"/>
      <c r="D106" s="63"/>
      <c r="E106" s="63"/>
      <c r="F106" s="80" t="s">
        <v>112</v>
      </c>
      <c r="G106" s="81"/>
      <c r="H106" s="82"/>
      <c r="I106" s="82"/>
      <c r="J106" s="82"/>
      <c r="K106" s="82"/>
      <c r="L106" s="83"/>
      <c r="M106" s="82">
        <f t="shared" si="28"/>
        <v>0</v>
      </c>
      <c r="N106" s="2"/>
      <c r="O106" s="2"/>
    </row>
    <row r="107" spans="1:15" ht="16.5">
      <c r="A107" s="113"/>
      <c r="B107" s="113"/>
      <c r="C107" s="62"/>
      <c r="D107" s="63"/>
      <c r="E107" s="63"/>
      <c r="F107" s="80" t="s">
        <v>1</v>
      </c>
      <c r="G107" s="81"/>
      <c r="H107" s="82"/>
      <c r="I107" s="82"/>
      <c r="J107" s="82"/>
      <c r="K107" s="82"/>
      <c r="L107" s="83"/>
      <c r="M107" s="82">
        <f t="shared" si="28"/>
        <v>0</v>
      </c>
      <c r="N107" s="2"/>
      <c r="O107" s="2"/>
    </row>
    <row r="108" spans="1:15" ht="16.5">
      <c r="A108" s="113"/>
      <c r="B108" s="113"/>
      <c r="C108" s="62"/>
      <c r="D108" s="63"/>
      <c r="E108" s="63"/>
      <c r="F108" s="80" t="s">
        <v>113</v>
      </c>
      <c r="G108" s="81"/>
      <c r="H108" s="82"/>
      <c r="I108" s="82"/>
      <c r="J108" s="82"/>
      <c r="K108" s="82"/>
      <c r="L108" s="83"/>
      <c r="M108" s="82">
        <f t="shared" si="28"/>
        <v>0</v>
      </c>
      <c r="N108" s="2"/>
      <c r="O108" s="2"/>
    </row>
    <row r="109" spans="1:15" ht="24" customHeight="1">
      <c r="A109" s="115">
        <v>1.8</v>
      </c>
      <c r="B109" s="115"/>
      <c r="C109" s="77">
        <v>195</v>
      </c>
      <c r="D109" s="489" t="s">
        <v>8</v>
      </c>
      <c r="E109" s="490"/>
      <c r="F109" s="491"/>
      <c r="G109" s="78">
        <f t="shared" ref="G109:K109" si="35">SUM(G110:G112)</f>
        <v>8</v>
      </c>
      <c r="H109" s="79">
        <f t="shared" si="35"/>
        <v>55000</v>
      </c>
      <c r="I109" s="79">
        <f t="shared" si="35"/>
        <v>25000</v>
      </c>
      <c r="J109" s="79">
        <f t="shared" si="35"/>
        <v>0</v>
      </c>
      <c r="K109" s="79">
        <f t="shared" si="35"/>
        <v>5000</v>
      </c>
      <c r="L109" s="79">
        <f>SUM(L110:L111)</f>
        <v>291000</v>
      </c>
      <c r="M109" s="79">
        <f t="shared" si="28"/>
        <v>376000</v>
      </c>
      <c r="N109" s="2"/>
      <c r="O109" s="2"/>
    </row>
    <row r="110" spans="1:15" ht="16.5">
      <c r="A110" s="113"/>
      <c r="B110" s="113"/>
      <c r="C110" s="62"/>
      <c r="D110" s="63"/>
      <c r="E110" s="63"/>
      <c r="F110" s="80" t="s">
        <v>112</v>
      </c>
      <c r="G110" s="81">
        <v>8</v>
      </c>
      <c r="H110" s="82">
        <v>55000</v>
      </c>
      <c r="I110" s="82">
        <v>25000</v>
      </c>
      <c r="J110" s="82"/>
      <c r="K110" s="82"/>
      <c r="L110" s="83">
        <f>'4.2 Fin.i projekteve kapita '!R67</f>
        <v>215000</v>
      </c>
      <c r="M110" s="82">
        <f t="shared" si="28"/>
        <v>295000</v>
      </c>
      <c r="N110" s="2"/>
      <c r="O110" s="2"/>
    </row>
    <row r="111" spans="1:15" ht="16.5">
      <c r="A111" s="113"/>
      <c r="B111" s="113"/>
      <c r="C111" s="62"/>
      <c r="D111" s="63"/>
      <c r="E111" s="63"/>
      <c r="F111" s="80" t="s">
        <v>1</v>
      </c>
      <c r="G111" s="81"/>
      <c r="H111" s="82"/>
      <c r="I111" s="82"/>
      <c r="J111" s="82"/>
      <c r="K111" s="83">
        <v>5000</v>
      </c>
      <c r="L111" s="83">
        <f>'4.2 Fin.i projekteve kapita '!S67</f>
        <v>76000</v>
      </c>
      <c r="M111" s="82">
        <f t="shared" si="28"/>
        <v>81000</v>
      </c>
      <c r="N111" s="2"/>
      <c r="O111" s="2"/>
    </row>
    <row r="112" spans="1:15" ht="16.5">
      <c r="A112" s="113"/>
      <c r="B112" s="113"/>
      <c r="C112" s="62"/>
      <c r="D112" s="63"/>
      <c r="E112" s="63"/>
      <c r="F112" s="80" t="s">
        <v>113</v>
      </c>
      <c r="G112" s="81"/>
      <c r="H112" s="82"/>
      <c r="I112" s="82"/>
      <c r="J112" s="82"/>
      <c r="K112" s="82"/>
      <c r="L112" s="83">
        <f>'4.2 Fin.i projekteve kapita '!T67</f>
        <v>100000</v>
      </c>
      <c r="M112" s="82">
        <f t="shared" si="28"/>
        <v>100000</v>
      </c>
      <c r="N112" s="2"/>
      <c r="O112" s="2"/>
    </row>
    <row r="113" spans="1:15" ht="16.5">
      <c r="A113" s="115">
        <v>1.9</v>
      </c>
      <c r="B113" s="115"/>
      <c r="C113" s="77">
        <v>470</v>
      </c>
      <c r="D113" s="489" t="s">
        <v>9</v>
      </c>
      <c r="E113" s="490"/>
      <c r="F113" s="491"/>
      <c r="G113" s="78">
        <f t="shared" ref="G113:M116" si="36">G117+G121+G125</f>
        <v>20</v>
      </c>
      <c r="H113" s="79">
        <f t="shared" si="36"/>
        <v>115000</v>
      </c>
      <c r="I113" s="79">
        <f t="shared" si="36"/>
        <v>65000</v>
      </c>
      <c r="J113" s="79">
        <f t="shared" si="36"/>
        <v>0</v>
      </c>
      <c r="K113" s="79">
        <f t="shared" si="36"/>
        <v>70000</v>
      </c>
      <c r="L113" s="79">
        <f t="shared" si="36"/>
        <v>420834</v>
      </c>
      <c r="M113" s="79">
        <f t="shared" si="36"/>
        <v>670834</v>
      </c>
      <c r="N113" s="2"/>
      <c r="O113" s="2"/>
    </row>
    <row r="114" spans="1:15" ht="16.5">
      <c r="A114" s="113"/>
      <c r="B114" s="113"/>
      <c r="C114" s="62"/>
      <c r="D114" s="63"/>
      <c r="E114" s="63"/>
      <c r="F114" s="80" t="s">
        <v>112</v>
      </c>
      <c r="G114" s="81">
        <f>G118+G122+G126</f>
        <v>20</v>
      </c>
      <c r="H114" s="82">
        <f t="shared" si="36"/>
        <v>115000</v>
      </c>
      <c r="I114" s="82">
        <f t="shared" si="36"/>
        <v>65000</v>
      </c>
      <c r="J114" s="82">
        <f t="shared" si="36"/>
        <v>0</v>
      </c>
      <c r="K114" s="82">
        <f t="shared" si="36"/>
        <v>0</v>
      </c>
      <c r="L114" s="83">
        <f t="shared" si="36"/>
        <v>390621</v>
      </c>
      <c r="M114" s="82">
        <f t="shared" si="36"/>
        <v>570621</v>
      </c>
      <c r="N114" s="2"/>
      <c r="O114" s="2"/>
    </row>
    <row r="115" spans="1:15" ht="16.5">
      <c r="A115" s="113"/>
      <c r="B115" s="113"/>
      <c r="C115" s="62"/>
      <c r="D115" s="63"/>
      <c r="E115" s="63"/>
      <c r="F115" s="80" t="s">
        <v>1</v>
      </c>
      <c r="G115" s="81"/>
      <c r="H115" s="82">
        <f t="shared" si="36"/>
        <v>0</v>
      </c>
      <c r="I115" s="82">
        <f t="shared" si="36"/>
        <v>0</v>
      </c>
      <c r="J115" s="82">
        <f t="shared" si="36"/>
        <v>0</v>
      </c>
      <c r="K115" s="82">
        <f t="shared" si="36"/>
        <v>70000</v>
      </c>
      <c r="L115" s="83">
        <f t="shared" si="36"/>
        <v>30213</v>
      </c>
      <c r="M115" s="82">
        <f t="shared" si="36"/>
        <v>100213</v>
      </c>
      <c r="N115" s="2"/>
      <c r="O115" s="2"/>
    </row>
    <row r="116" spans="1:15" ht="16.5">
      <c r="A116" s="113"/>
      <c r="B116" s="113"/>
      <c r="C116" s="62"/>
      <c r="D116" s="63"/>
      <c r="E116" s="63"/>
      <c r="F116" s="80" t="s">
        <v>113</v>
      </c>
      <c r="G116" s="81"/>
      <c r="H116" s="82">
        <f t="shared" si="36"/>
        <v>0</v>
      </c>
      <c r="I116" s="82">
        <f t="shared" si="36"/>
        <v>0</v>
      </c>
      <c r="J116" s="82">
        <f t="shared" si="36"/>
        <v>0</v>
      </c>
      <c r="K116" s="82">
        <f t="shared" si="36"/>
        <v>0</v>
      </c>
      <c r="L116" s="83">
        <f t="shared" si="36"/>
        <v>0</v>
      </c>
      <c r="M116" s="82">
        <f t="shared" si="36"/>
        <v>0</v>
      </c>
      <c r="N116" s="2"/>
      <c r="O116" s="2"/>
    </row>
    <row r="117" spans="1:15" ht="16.5">
      <c r="A117" s="116" t="s">
        <v>151</v>
      </c>
      <c r="B117" s="116"/>
      <c r="C117" s="84">
        <v>47017</v>
      </c>
      <c r="D117" s="85"/>
      <c r="E117" s="492" t="s">
        <v>152</v>
      </c>
      <c r="F117" s="493"/>
      <c r="G117" s="86">
        <f>SUM(G118:G120)</f>
        <v>20</v>
      </c>
      <c r="H117" s="87">
        <f>SUM(H118:H120)</f>
        <v>115000</v>
      </c>
      <c r="I117" s="87">
        <f>SUM(I118:I120)</f>
        <v>65000</v>
      </c>
      <c r="J117" s="87">
        <f>SUM(J118:J120)</f>
        <v>0</v>
      </c>
      <c r="K117" s="87">
        <f>SUM(K118:K120)</f>
        <v>70000</v>
      </c>
      <c r="L117" s="87">
        <f>SUM(L118:L119)</f>
        <v>420834</v>
      </c>
      <c r="M117" s="87">
        <f t="shared" ref="M117:M128" si="37">SUM(H117:L117)</f>
        <v>670834</v>
      </c>
      <c r="N117" s="2"/>
      <c r="O117" s="2"/>
    </row>
    <row r="118" spans="1:15" ht="16.5">
      <c r="A118" s="113"/>
      <c r="B118" s="113"/>
      <c r="C118" s="62"/>
      <c r="D118" s="63"/>
      <c r="E118" s="63"/>
      <c r="F118" s="80" t="s">
        <v>112</v>
      </c>
      <c r="G118" s="81">
        <v>20</v>
      </c>
      <c r="H118" s="82">
        <v>115000</v>
      </c>
      <c r="I118" s="83">
        <v>65000</v>
      </c>
      <c r="J118" s="83"/>
      <c r="K118" s="83"/>
      <c r="L118" s="83">
        <f>'4.2 Fin.i projekteve kapita '!R86</f>
        <v>390621</v>
      </c>
      <c r="M118" s="82">
        <f t="shared" si="37"/>
        <v>570621</v>
      </c>
      <c r="N118" s="2"/>
      <c r="O118" s="2"/>
    </row>
    <row r="119" spans="1:15" ht="16.5">
      <c r="A119" s="113"/>
      <c r="B119" s="113"/>
      <c r="C119" s="62"/>
      <c r="D119" s="63"/>
      <c r="E119" s="63"/>
      <c r="F119" s="80" t="s">
        <v>1</v>
      </c>
      <c r="G119" s="81"/>
      <c r="H119" s="82"/>
      <c r="I119" s="83"/>
      <c r="J119" s="83"/>
      <c r="K119" s="83">
        <v>70000</v>
      </c>
      <c r="L119" s="83">
        <f>'4.2 Fin.i projekteve kapita '!S86</f>
        <v>30213</v>
      </c>
      <c r="M119" s="82">
        <f t="shared" si="37"/>
        <v>100213</v>
      </c>
      <c r="N119" s="2"/>
      <c r="O119" s="2"/>
    </row>
    <row r="120" spans="1:15" ht="16.5">
      <c r="A120" s="113"/>
      <c r="B120" s="113"/>
      <c r="C120" s="62"/>
      <c r="D120" s="63"/>
      <c r="E120" s="63"/>
      <c r="F120" s="80" t="s">
        <v>113</v>
      </c>
      <c r="G120" s="81"/>
      <c r="H120" s="82"/>
      <c r="I120" s="82"/>
      <c r="J120" s="82"/>
      <c r="K120" s="82"/>
      <c r="L120" s="83">
        <f>'4.2 Fin.i projekteve kapita '!T86</f>
        <v>0</v>
      </c>
      <c r="M120" s="82">
        <f t="shared" si="37"/>
        <v>0</v>
      </c>
      <c r="N120" s="2"/>
      <c r="O120" s="2"/>
    </row>
    <row r="121" spans="1:15" ht="16.5">
      <c r="A121" s="116" t="s">
        <v>153</v>
      </c>
      <c r="B121" s="116"/>
      <c r="C121" s="84">
        <v>47057</v>
      </c>
      <c r="D121" s="85"/>
      <c r="E121" s="492" t="s">
        <v>154</v>
      </c>
      <c r="F121" s="493"/>
      <c r="G121" s="86">
        <f t="shared" ref="G121:L121" si="38">SUM(G122:G124)</f>
        <v>0</v>
      </c>
      <c r="H121" s="87">
        <f t="shared" si="38"/>
        <v>0</v>
      </c>
      <c r="I121" s="87">
        <f t="shared" si="38"/>
        <v>0</v>
      </c>
      <c r="J121" s="87">
        <f t="shared" si="38"/>
        <v>0</v>
      </c>
      <c r="K121" s="87">
        <f t="shared" si="38"/>
        <v>0</v>
      </c>
      <c r="L121" s="87">
        <f t="shared" si="38"/>
        <v>0</v>
      </c>
      <c r="M121" s="87">
        <f t="shared" si="37"/>
        <v>0</v>
      </c>
      <c r="N121" s="2"/>
      <c r="O121" s="2"/>
    </row>
    <row r="122" spans="1:15" ht="16.5">
      <c r="A122" s="113"/>
      <c r="B122" s="113"/>
      <c r="C122" s="62"/>
      <c r="D122" s="63"/>
      <c r="E122" s="63"/>
      <c r="F122" s="80" t="s">
        <v>112</v>
      </c>
      <c r="G122" s="81"/>
      <c r="H122" s="82"/>
      <c r="I122" s="82"/>
      <c r="J122" s="82"/>
      <c r="K122" s="82"/>
      <c r="L122" s="83"/>
      <c r="M122" s="82">
        <f t="shared" si="37"/>
        <v>0</v>
      </c>
      <c r="N122" s="2"/>
      <c r="O122" s="2"/>
    </row>
    <row r="123" spans="1:15" ht="16.5">
      <c r="A123" s="113"/>
      <c r="B123" s="113"/>
      <c r="C123" s="62"/>
      <c r="D123" s="63"/>
      <c r="E123" s="63"/>
      <c r="F123" s="80" t="s">
        <v>1</v>
      </c>
      <c r="G123" s="81"/>
      <c r="H123" s="82"/>
      <c r="I123" s="82"/>
      <c r="J123" s="82"/>
      <c r="K123" s="82"/>
      <c r="L123" s="83"/>
      <c r="M123" s="82">
        <f t="shared" si="37"/>
        <v>0</v>
      </c>
      <c r="N123" s="2"/>
      <c r="O123" s="2"/>
    </row>
    <row r="124" spans="1:15" ht="16.5">
      <c r="A124" s="113"/>
      <c r="B124" s="113"/>
      <c r="C124" s="62"/>
      <c r="D124" s="63"/>
      <c r="E124" s="63"/>
      <c r="F124" s="80" t="s">
        <v>113</v>
      </c>
      <c r="G124" s="81"/>
      <c r="H124" s="82"/>
      <c r="I124" s="82"/>
      <c r="J124" s="82"/>
      <c r="K124" s="82"/>
      <c r="L124" s="83"/>
      <c r="M124" s="82">
        <f t="shared" si="37"/>
        <v>0</v>
      </c>
      <c r="N124" s="2"/>
      <c r="O124" s="2"/>
    </row>
    <row r="125" spans="1:15" ht="16.5">
      <c r="A125" s="116" t="s">
        <v>155</v>
      </c>
      <c r="B125" s="116"/>
      <c r="C125" s="84">
        <v>47097</v>
      </c>
      <c r="D125" s="85"/>
      <c r="E125" s="492" t="s">
        <v>156</v>
      </c>
      <c r="F125" s="493"/>
      <c r="G125" s="86">
        <f t="shared" ref="G125:L125" si="39">SUM(G126:G128)</f>
        <v>0</v>
      </c>
      <c r="H125" s="87">
        <f t="shared" si="39"/>
        <v>0</v>
      </c>
      <c r="I125" s="87">
        <f t="shared" si="39"/>
        <v>0</v>
      </c>
      <c r="J125" s="87">
        <f t="shared" si="39"/>
        <v>0</v>
      </c>
      <c r="K125" s="87">
        <f t="shared" si="39"/>
        <v>0</v>
      </c>
      <c r="L125" s="87">
        <f t="shared" si="39"/>
        <v>0</v>
      </c>
      <c r="M125" s="87">
        <f t="shared" si="37"/>
        <v>0</v>
      </c>
      <c r="N125" s="2"/>
      <c r="O125" s="2"/>
    </row>
    <row r="126" spans="1:15" ht="16.5">
      <c r="A126" s="113"/>
      <c r="B126" s="113"/>
      <c r="C126" s="62"/>
      <c r="D126" s="63"/>
      <c r="E126" s="63"/>
      <c r="F126" s="80" t="s">
        <v>112</v>
      </c>
      <c r="G126" s="81"/>
      <c r="H126" s="82"/>
      <c r="I126" s="82"/>
      <c r="J126" s="82"/>
      <c r="K126" s="82"/>
      <c r="L126" s="83"/>
      <c r="M126" s="82">
        <f t="shared" si="37"/>
        <v>0</v>
      </c>
      <c r="N126" s="2"/>
      <c r="O126" s="2"/>
    </row>
    <row r="127" spans="1:15" ht="16.5">
      <c r="A127" s="113"/>
      <c r="B127" s="113"/>
      <c r="C127" s="62"/>
      <c r="D127" s="63"/>
      <c r="E127" s="63"/>
      <c r="F127" s="80" t="s">
        <v>1</v>
      </c>
      <c r="G127" s="81"/>
      <c r="H127" s="82"/>
      <c r="I127" s="82"/>
      <c r="J127" s="82"/>
      <c r="K127" s="82"/>
      <c r="L127" s="83"/>
      <c r="M127" s="82">
        <f t="shared" si="37"/>
        <v>0</v>
      </c>
      <c r="N127" s="2"/>
      <c r="O127" s="2"/>
    </row>
    <row r="128" spans="1:15" ht="16.5">
      <c r="A128" s="113"/>
      <c r="B128" s="113"/>
      <c r="C128" s="62"/>
      <c r="D128" s="63"/>
      <c r="E128" s="63"/>
      <c r="F128" s="80" t="s">
        <v>113</v>
      </c>
      <c r="G128" s="81"/>
      <c r="H128" s="82"/>
      <c r="I128" s="82"/>
      <c r="J128" s="82"/>
      <c r="K128" s="82"/>
      <c r="L128" s="83"/>
      <c r="M128" s="82">
        <f t="shared" si="37"/>
        <v>0</v>
      </c>
      <c r="N128" s="2"/>
      <c r="O128" s="2"/>
    </row>
    <row r="129" spans="1:15" ht="16.5">
      <c r="A129" s="117" t="s">
        <v>157</v>
      </c>
      <c r="B129" s="117"/>
      <c r="C129" s="90" t="s">
        <v>10</v>
      </c>
      <c r="D129" s="489" t="s">
        <v>11</v>
      </c>
      <c r="E129" s="490"/>
      <c r="F129" s="491"/>
      <c r="G129" s="78">
        <f t="shared" ref="G129:M132" si="40">G133+G137+G141</f>
        <v>6</v>
      </c>
      <c r="H129" s="79">
        <f t="shared" si="40"/>
        <v>40000</v>
      </c>
      <c r="I129" s="79">
        <f t="shared" si="40"/>
        <v>7500</v>
      </c>
      <c r="J129" s="79">
        <f t="shared" si="40"/>
        <v>0</v>
      </c>
      <c r="K129" s="79">
        <f t="shared" si="40"/>
        <v>0</v>
      </c>
      <c r="L129" s="79">
        <f t="shared" si="40"/>
        <v>806458</v>
      </c>
      <c r="M129" s="79">
        <f t="shared" si="40"/>
        <v>853958</v>
      </c>
      <c r="N129" s="2"/>
      <c r="O129" s="2"/>
    </row>
    <row r="130" spans="1:15" ht="16.5">
      <c r="A130" s="113"/>
      <c r="B130" s="113"/>
      <c r="C130" s="62"/>
      <c r="D130" s="63"/>
      <c r="E130" s="63"/>
      <c r="F130" s="80" t="s">
        <v>112</v>
      </c>
      <c r="G130" s="81">
        <f>G134+G138+G142</f>
        <v>6</v>
      </c>
      <c r="H130" s="82">
        <f t="shared" si="40"/>
        <v>40000</v>
      </c>
      <c r="I130" s="82">
        <f t="shared" si="40"/>
        <v>7500</v>
      </c>
      <c r="J130" s="82">
        <f t="shared" si="40"/>
        <v>0</v>
      </c>
      <c r="K130" s="82">
        <f t="shared" si="40"/>
        <v>0</v>
      </c>
      <c r="L130" s="83">
        <f t="shared" si="40"/>
        <v>675034</v>
      </c>
      <c r="M130" s="82">
        <f t="shared" si="40"/>
        <v>722534</v>
      </c>
      <c r="N130" s="2"/>
      <c r="O130" s="2"/>
    </row>
    <row r="131" spans="1:15" ht="16.5">
      <c r="A131" s="113"/>
      <c r="B131" s="113"/>
      <c r="C131" s="62"/>
      <c r="D131" s="63"/>
      <c r="E131" s="63"/>
      <c r="F131" s="80" t="s">
        <v>1</v>
      </c>
      <c r="G131" s="81"/>
      <c r="H131" s="82">
        <f t="shared" si="40"/>
        <v>0</v>
      </c>
      <c r="I131" s="82">
        <f t="shared" si="40"/>
        <v>0</v>
      </c>
      <c r="J131" s="82">
        <f t="shared" si="40"/>
        <v>0</v>
      </c>
      <c r="K131" s="82">
        <f t="shared" si="40"/>
        <v>0</v>
      </c>
      <c r="L131" s="83">
        <f t="shared" si="40"/>
        <v>131424</v>
      </c>
      <c r="M131" s="82">
        <f t="shared" si="40"/>
        <v>131424</v>
      </c>
      <c r="N131" s="2"/>
      <c r="O131" s="2"/>
    </row>
    <row r="132" spans="1:15" ht="16.5">
      <c r="A132" s="113"/>
      <c r="B132" s="113"/>
      <c r="C132" s="62"/>
      <c r="D132" s="63"/>
      <c r="E132" s="63"/>
      <c r="F132" s="80" t="s">
        <v>113</v>
      </c>
      <c r="G132" s="81"/>
      <c r="H132" s="82">
        <f t="shared" si="40"/>
        <v>0</v>
      </c>
      <c r="I132" s="82">
        <f t="shared" si="40"/>
        <v>0</v>
      </c>
      <c r="J132" s="82">
        <f t="shared" si="40"/>
        <v>0</v>
      </c>
      <c r="K132" s="82">
        <f t="shared" si="40"/>
        <v>0</v>
      </c>
      <c r="L132" s="83">
        <f t="shared" si="40"/>
        <v>0</v>
      </c>
      <c r="M132" s="82">
        <f t="shared" si="40"/>
        <v>0</v>
      </c>
      <c r="N132" s="2"/>
      <c r="O132" s="2"/>
    </row>
    <row r="133" spans="1:15" ht="16.5">
      <c r="A133" s="116" t="s">
        <v>158</v>
      </c>
      <c r="B133" s="116"/>
      <c r="C133" s="84">
        <v>48017</v>
      </c>
      <c r="D133" s="85"/>
      <c r="E133" s="492" t="s">
        <v>12</v>
      </c>
      <c r="F133" s="493"/>
      <c r="G133" s="86">
        <f t="shared" ref="G133" si="41">SUM(G134:G136)</f>
        <v>6</v>
      </c>
      <c r="H133" s="87">
        <f t="shared" ref="H133:K133" si="42">SUM(H134:H136)</f>
        <v>40000</v>
      </c>
      <c r="I133" s="87">
        <f t="shared" si="42"/>
        <v>7500</v>
      </c>
      <c r="J133" s="87">
        <f t="shared" si="42"/>
        <v>0</v>
      </c>
      <c r="K133" s="87">
        <f t="shared" si="42"/>
        <v>0</v>
      </c>
      <c r="L133" s="87">
        <f>SUM(L134:L135)</f>
        <v>806458</v>
      </c>
      <c r="M133" s="87">
        <f t="shared" ref="M133:M144" si="43">SUM(H133:L133)</f>
        <v>853958</v>
      </c>
      <c r="N133" s="2"/>
      <c r="O133" s="2"/>
    </row>
    <row r="134" spans="1:15" ht="16.5">
      <c r="A134" s="113"/>
      <c r="B134" s="113"/>
      <c r="C134" s="62"/>
      <c r="D134" s="63"/>
      <c r="E134" s="63"/>
      <c r="F134" s="80" t="s">
        <v>112</v>
      </c>
      <c r="G134" s="81">
        <v>6</v>
      </c>
      <c r="H134" s="82">
        <v>40000</v>
      </c>
      <c r="I134" s="82">
        <v>7500</v>
      </c>
      <c r="J134" s="82"/>
      <c r="K134" s="82"/>
      <c r="L134" s="83">
        <f>'4.2 Fin.i projekteve kapita '!R121</f>
        <v>675034</v>
      </c>
      <c r="M134" s="82">
        <f t="shared" si="43"/>
        <v>722534</v>
      </c>
      <c r="N134" s="2"/>
      <c r="O134" s="2"/>
    </row>
    <row r="135" spans="1:15" ht="16.5">
      <c r="A135" s="113"/>
      <c r="B135" s="113"/>
      <c r="C135" s="62"/>
      <c r="D135" s="63"/>
      <c r="E135" s="63"/>
      <c r="F135" s="80" t="s">
        <v>1</v>
      </c>
      <c r="G135" s="81"/>
      <c r="H135" s="82"/>
      <c r="I135" s="82"/>
      <c r="J135" s="82"/>
      <c r="K135" s="82"/>
      <c r="L135" s="83">
        <f>'4.2 Fin.i projekteve kapita '!S121</f>
        <v>131424</v>
      </c>
      <c r="M135" s="82">
        <f t="shared" si="43"/>
        <v>131424</v>
      </c>
      <c r="N135" s="2"/>
      <c r="O135" s="2"/>
    </row>
    <row r="136" spans="1:15" ht="16.5">
      <c r="A136" s="113"/>
      <c r="B136" s="113"/>
      <c r="C136" s="62"/>
      <c r="D136" s="63"/>
      <c r="E136" s="63"/>
      <c r="F136" s="80" t="s">
        <v>113</v>
      </c>
      <c r="G136" s="81"/>
      <c r="H136" s="82"/>
      <c r="I136" s="82"/>
      <c r="J136" s="82"/>
      <c r="K136" s="82"/>
      <c r="L136" s="83">
        <f>'4.2 Fin.i projekteve kapita '!T121</f>
        <v>0</v>
      </c>
      <c r="M136" s="82">
        <f t="shared" si="43"/>
        <v>0</v>
      </c>
      <c r="N136" s="2"/>
      <c r="O136" s="2"/>
    </row>
    <row r="137" spans="1:15" ht="16.5">
      <c r="A137" s="116" t="s">
        <v>159</v>
      </c>
      <c r="B137" s="116"/>
      <c r="C137" s="84">
        <v>48057</v>
      </c>
      <c r="D137" s="85"/>
      <c r="E137" s="492" t="s">
        <v>160</v>
      </c>
      <c r="F137" s="493"/>
      <c r="G137" s="86">
        <f t="shared" ref="G137:L137" si="44">SUM(G138:G140)</f>
        <v>0</v>
      </c>
      <c r="H137" s="87">
        <f t="shared" si="44"/>
        <v>0</v>
      </c>
      <c r="I137" s="87">
        <f t="shared" si="44"/>
        <v>0</v>
      </c>
      <c r="J137" s="87">
        <f t="shared" si="44"/>
        <v>0</v>
      </c>
      <c r="K137" s="87">
        <f t="shared" si="44"/>
        <v>0</v>
      </c>
      <c r="L137" s="87">
        <f t="shared" si="44"/>
        <v>0</v>
      </c>
      <c r="M137" s="87">
        <f t="shared" si="43"/>
        <v>0</v>
      </c>
      <c r="N137" s="2"/>
      <c r="O137" s="2"/>
    </row>
    <row r="138" spans="1:15" ht="16.5">
      <c r="A138" s="113"/>
      <c r="B138" s="113"/>
      <c r="C138" s="62"/>
      <c r="D138" s="63"/>
      <c r="E138" s="63"/>
      <c r="F138" s="80" t="s">
        <v>112</v>
      </c>
      <c r="G138" s="81"/>
      <c r="H138" s="82"/>
      <c r="I138" s="82"/>
      <c r="J138" s="82"/>
      <c r="K138" s="82"/>
      <c r="L138" s="83"/>
      <c r="M138" s="82">
        <f t="shared" si="43"/>
        <v>0</v>
      </c>
      <c r="N138" s="2"/>
      <c r="O138" s="2"/>
    </row>
    <row r="139" spans="1:15" ht="16.5">
      <c r="A139" s="113"/>
      <c r="B139" s="113"/>
      <c r="C139" s="62"/>
      <c r="D139" s="63"/>
      <c r="E139" s="63"/>
      <c r="F139" s="80" t="s">
        <v>1</v>
      </c>
      <c r="G139" s="81"/>
      <c r="H139" s="82"/>
      <c r="I139" s="82"/>
      <c r="J139" s="82"/>
      <c r="K139" s="82"/>
      <c r="L139" s="83"/>
      <c r="M139" s="82">
        <f t="shared" si="43"/>
        <v>0</v>
      </c>
      <c r="N139" s="2"/>
      <c r="O139" s="2"/>
    </row>
    <row r="140" spans="1:15" ht="16.5">
      <c r="A140" s="113"/>
      <c r="B140" s="113"/>
      <c r="C140" s="62"/>
      <c r="D140" s="63"/>
      <c r="E140" s="63"/>
      <c r="F140" s="80" t="s">
        <v>113</v>
      </c>
      <c r="G140" s="81"/>
      <c r="H140" s="82"/>
      <c r="I140" s="82"/>
      <c r="J140" s="82"/>
      <c r="K140" s="82"/>
      <c r="L140" s="83"/>
      <c r="M140" s="82">
        <f t="shared" si="43"/>
        <v>0</v>
      </c>
      <c r="N140" s="2"/>
      <c r="O140" s="2"/>
    </row>
    <row r="141" spans="1:15" ht="16.5">
      <c r="A141" s="116" t="s">
        <v>161</v>
      </c>
      <c r="B141" s="116"/>
      <c r="C141" s="84">
        <v>48097</v>
      </c>
      <c r="D141" s="85"/>
      <c r="E141" s="492" t="s">
        <v>162</v>
      </c>
      <c r="F141" s="493"/>
      <c r="G141" s="86">
        <f t="shared" ref="G141:L141" si="45">SUM(G142:G144)</f>
        <v>0</v>
      </c>
      <c r="H141" s="87">
        <f t="shared" si="45"/>
        <v>0</v>
      </c>
      <c r="I141" s="87">
        <f t="shared" si="45"/>
        <v>0</v>
      </c>
      <c r="J141" s="87">
        <f t="shared" si="45"/>
        <v>0</v>
      </c>
      <c r="K141" s="87">
        <f t="shared" si="45"/>
        <v>0</v>
      </c>
      <c r="L141" s="87">
        <f t="shared" si="45"/>
        <v>0</v>
      </c>
      <c r="M141" s="87">
        <f t="shared" si="43"/>
        <v>0</v>
      </c>
      <c r="N141" s="2"/>
      <c r="O141" s="2"/>
    </row>
    <row r="142" spans="1:15" ht="16.5">
      <c r="A142" s="113"/>
      <c r="B142" s="113"/>
      <c r="C142" s="62"/>
      <c r="D142" s="63"/>
      <c r="E142" s="63"/>
      <c r="F142" s="80" t="s">
        <v>112</v>
      </c>
      <c r="G142" s="81"/>
      <c r="H142" s="82"/>
      <c r="I142" s="82"/>
      <c r="J142" s="82"/>
      <c r="K142" s="82"/>
      <c r="L142" s="83"/>
      <c r="M142" s="82">
        <f t="shared" si="43"/>
        <v>0</v>
      </c>
      <c r="N142" s="2"/>
      <c r="O142" s="2"/>
    </row>
    <row r="143" spans="1:15" ht="16.5">
      <c r="A143" s="113"/>
      <c r="B143" s="113"/>
      <c r="C143" s="62"/>
      <c r="D143" s="63"/>
      <c r="E143" s="63"/>
      <c r="F143" s="80" t="s">
        <v>1</v>
      </c>
      <c r="G143" s="81"/>
      <c r="H143" s="82"/>
      <c r="I143" s="82"/>
      <c r="J143" s="82"/>
      <c r="K143" s="82"/>
      <c r="L143" s="83"/>
      <c r="M143" s="82">
        <f t="shared" si="43"/>
        <v>0</v>
      </c>
      <c r="N143" s="2"/>
      <c r="O143" s="2"/>
    </row>
    <row r="144" spans="1:15" ht="16.5">
      <c r="A144" s="113"/>
      <c r="B144" s="113"/>
      <c r="C144" s="62"/>
      <c r="D144" s="63"/>
      <c r="E144" s="63"/>
      <c r="F144" s="80" t="s">
        <v>113</v>
      </c>
      <c r="G144" s="81"/>
      <c r="H144" s="82"/>
      <c r="I144" s="82"/>
      <c r="J144" s="82"/>
      <c r="K144" s="82"/>
      <c r="L144" s="83"/>
      <c r="M144" s="82">
        <f t="shared" si="43"/>
        <v>0</v>
      </c>
      <c r="N144" s="2"/>
      <c r="O144" s="2"/>
    </row>
    <row r="145" spans="1:15" ht="16.5">
      <c r="A145" s="115">
        <v>1.1100000000000001</v>
      </c>
      <c r="B145" s="115"/>
      <c r="C145" s="77">
        <v>650</v>
      </c>
      <c r="D145" s="489" t="s">
        <v>163</v>
      </c>
      <c r="E145" s="490"/>
      <c r="F145" s="491"/>
      <c r="G145" s="78">
        <f t="shared" ref="G145:M148" si="46">G149+G153+G157</f>
        <v>10</v>
      </c>
      <c r="H145" s="79">
        <f t="shared" si="46"/>
        <v>66000</v>
      </c>
      <c r="I145" s="79">
        <f t="shared" si="46"/>
        <v>8000</v>
      </c>
      <c r="J145" s="79">
        <f t="shared" si="46"/>
        <v>0</v>
      </c>
      <c r="K145" s="79">
        <f t="shared" si="46"/>
        <v>0</v>
      </c>
      <c r="L145" s="79">
        <f t="shared" si="46"/>
        <v>0</v>
      </c>
      <c r="M145" s="79">
        <f t="shared" si="46"/>
        <v>74000</v>
      </c>
      <c r="N145" s="2"/>
      <c r="O145" s="2"/>
    </row>
    <row r="146" spans="1:15" ht="16.5">
      <c r="A146" s="113"/>
      <c r="B146" s="113"/>
      <c r="C146" s="62"/>
      <c r="D146" s="63"/>
      <c r="E146" s="63"/>
      <c r="F146" s="80" t="s">
        <v>112</v>
      </c>
      <c r="G146" s="81">
        <f>G150+G154+G158</f>
        <v>10</v>
      </c>
      <c r="H146" s="82">
        <f t="shared" si="46"/>
        <v>66000</v>
      </c>
      <c r="I146" s="82">
        <f t="shared" si="46"/>
        <v>8000</v>
      </c>
      <c r="J146" s="82">
        <f t="shared" si="46"/>
        <v>0</v>
      </c>
      <c r="K146" s="82">
        <f t="shared" si="46"/>
        <v>0</v>
      </c>
      <c r="L146" s="83">
        <f t="shared" si="46"/>
        <v>0</v>
      </c>
      <c r="M146" s="82">
        <f t="shared" si="46"/>
        <v>74000</v>
      </c>
      <c r="N146" s="2"/>
      <c r="O146" s="2"/>
    </row>
    <row r="147" spans="1:15" ht="16.5">
      <c r="A147" s="113"/>
      <c r="B147" s="113"/>
      <c r="C147" s="62"/>
      <c r="D147" s="63"/>
      <c r="E147" s="63"/>
      <c r="F147" s="80" t="s">
        <v>1</v>
      </c>
      <c r="G147" s="81"/>
      <c r="H147" s="82">
        <f t="shared" si="46"/>
        <v>0</v>
      </c>
      <c r="I147" s="82">
        <f t="shared" si="46"/>
        <v>0</v>
      </c>
      <c r="J147" s="82">
        <f t="shared" si="46"/>
        <v>0</v>
      </c>
      <c r="K147" s="82">
        <f t="shared" si="46"/>
        <v>0</v>
      </c>
      <c r="L147" s="83">
        <f t="shared" si="46"/>
        <v>0</v>
      </c>
      <c r="M147" s="82">
        <f t="shared" si="46"/>
        <v>0</v>
      </c>
      <c r="N147" s="2"/>
      <c r="O147" s="2"/>
    </row>
    <row r="148" spans="1:15" ht="16.5">
      <c r="A148" s="113"/>
      <c r="B148" s="113"/>
      <c r="C148" s="62"/>
      <c r="D148" s="63"/>
      <c r="E148" s="63"/>
      <c r="F148" s="80" t="s">
        <v>113</v>
      </c>
      <c r="G148" s="81"/>
      <c r="H148" s="82">
        <f t="shared" si="46"/>
        <v>0</v>
      </c>
      <c r="I148" s="82">
        <f t="shared" si="46"/>
        <v>0</v>
      </c>
      <c r="J148" s="82">
        <f t="shared" si="46"/>
        <v>0</v>
      </c>
      <c r="K148" s="82">
        <f t="shared" si="46"/>
        <v>0</v>
      </c>
      <c r="L148" s="83">
        <f t="shared" si="46"/>
        <v>0</v>
      </c>
      <c r="M148" s="82">
        <f t="shared" si="46"/>
        <v>0</v>
      </c>
      <c r="N148" s="2"/>
      <c r="O148" s="2"/>
    </row>
    <row r="149" spans="1:15" ht="16.5">
      <c r="A149" s="116" t="s">
        <v>164</v>
      </c>
      <c r="B149" s="116"/>
      <c r="C149" s="84">
        <v>65085</v>
      </c>
      <c r="D149" s="85"/>
      <c r="E149" s="492" t="s">
        <v>165</v>
      </c>
      <c r="F149" s="493"/>
      <c r="G149" s="86">
        <f t="shared" ref="G149:L149" si="47">SUM(G150:G152)</f>
        <v>10</v>
      </c>
      <c r="H149" s="87">
        <f t="shared" ref="H149:K149" si="48">SUM(H150:H152)</f>
        <v>66000</v>
      </c>
      <c r="I149" s="87">
        <f t="shared" si="48"/>
        <v>8000</v>
      </c>
      <c r="J149" s="87">
        <f t="shared" si="48"/>
        <v>0</v>
      </c>
      <c r="K149" s="87">
        <f t="shared" si="48"/>
        <v>0</v>
      </c>
      <c r="L149" s="87">
        <f t="shared" si="47"/>
        <v>0</v>
      </c>
      <c r="M149" s="87">
        <f t="shared" ref="M149:M160" si="49">SUM(H149:L149)</f>
        <v>74000</v>
      </c>
      <c r="N149" s="2"/>
      <c r="O149" s="2"/>
    </row>
    <row r="150" spans="1:15" ht="16.5">
      <c r="A150" s="113"/>
      <c r="B150" s="113"/>
      <c r="C150" s="62"/>
      <c r="D150" s="63"/>
      <c r="E150" s="63"/>
      <c r="F150" s="80" t="s">
        <v>112</v>
      </c>
      <c r="G150" s="81">
        <v>10</v>
      </c>
      <c r="H150" s="82">
        <v>66000</v>
      </c>
      <c r="I150" s="82">
        <v>8000</v>
      </c>
      <c r="J150" s="82"/>
      <c r="K150" s="82"/>
      <c r="L150" s="83">
        <v>0</v>
      </c>
      <c r="M150" s="82">
        <f t="shared" si="49"/>
        <v>74000</v>
      </c>
      <c r="N150" s="2"/>
      <c r="O150" s="2"/>
    </row>
    <row r="151" spans="1:15" ht="16.5">
      <c r="A151" s="113"/>
      <c r="B151" s="113"/>
      <c r="C151" s="62"/>
      <c r="D151" s="63"/>
      <c r="E151" s="63"/>
      <c r="F151" s="80" t="s">
        <v>1</v>
      </c>
      <c r="G151" s="81"/>
      <c r="H151" s="82"/>
      <c r="I151" s="82"/>
      <c r="J151" s="82"/>
      <c r="K151" s="82"/>
      <c r="L151" s="83">
        <v>0</v>
      </c>
      <c r="M151" s="82">
        <f t="shared" si="49"/>
        <v>0</v>
      </c>
      <c r="N151" s="2"/>
      <c r="O151" s="2"/>
    </row>
    <row r="152" spans="1:15" ht="16.5">
      <c r="A152" s="113"/>
      <c r="B152" s="113"/>
      <c r="C152" s="62"/>
      <c r="D152" s="63"/>
      <c r="E152" s="63"/>
      <c r="F152" s="80" t="s">
        <v>113</v>
      </c>
      <c r="G152" s="81"/>
      <c r="H152" s="82"/>
      <c r="I152" s="82"/>
      <c r="J152" s="82"/>
      <c r="K152" s="82"/>
      <c r="L152" s="83">
        <v>0</v>
      </c>
      <c r="M152" s="82">
        <f t="shared" si="49"/>
        <v>0</v>
      </c>
      <c r="N152" s="2"/>
      <c r="O152" s="2"/>
    </row>
    <row r="153" spans="1:15" ht="16.5">
      <c r="A153" s="116" t="s">
        <v>166</v>
      </c>
      <c r="B153" s="116"/>
      <c r="C153" s="84">
        <v>65285</v>
      </c>
      <c r="D153" s="85"/>
      <c r="E153" s="492" t="s">
        <v>167</v>
      </c>
      <c r="F153" s="493"/>
      <c r="G153" s="86">
        <f t="shared" ref="G153:L153" si="50">SUM(G154:G156)</f>
        <v>0</v>
      </c>
      <c r="H153" s="87">
        <f t="shared" si="50"/>
        <v>0</v>
      </c>
      <c r="I153" s="87">
        <f t="shared" si="50"/>
        <v>0</v>
      </c>
      <c r="J153" s="87">
        <f t="shared" si="50"/>
        <v>0</v>
      </c>
      <c r="K153" s="87">
        <f t="shared" si="50"/>
        <v>0</v>
      </c>
      <c r="L153" s="87">
        <f t="shared" si="50"/>
        <v>0</v>
      </c>
      <c r="M153" s="87">
        <f t="shared" si="49"/>
        <v>0</v>
      </c>
      <c r="N153" s="2"/>
      <c r="O153" s="2"/>
    </row>
    <row r="154" spans="1:15" ht="16.5">
      <c r="A154" s="113"/>
      <c r="B154" s="113"/>
      <c r="C154" s="62"/>
      <c r="D154" s="63"/>
      <c r="E154" s="63"/>
      <c r="F154" s="80" t="s">
        <v>112</v>
      </c>
      <c r="G154" s="81"/>
      <c r="H154" s="82"/>
      <c r="I154" s="82"/>
      <c r="J154" s="82"/>
      <c r="K154" s="82"/>
      <c r="L154" s="83"/>
      <c r="M154" s="82">
        <f t="shared" si="49"/>
        <v>0</v>
      </c>
      <c r="N154" s="2"/>
      <c r="O154" s="2"/>
    </row>
    <row r="155" spans="1:15" ht="16.5">
      <c r="A155" s="113"/>
      <c r="B155" s="113"/>
      <c r="C155" s="62"/>
      <c r="D155" s="63"/>
      <c r="E155" s="63"/>
      <c r="F155" s="80" t="s">
        <v>1</v>
      </c>
      <c r="G155" s="81"/>
      <c r="H155" s="82"/>
      <c r="I155" s="82"/>
      <c r="J155" s="82"/>
      <c r="K155" s="82"/>
      <c r="L155" s="83"/>
      <c r="M155" s="82">
        <f t="shared" si="49"/>
        <v>0</v>
      </c>
      <c r="N155" s="2"/>
      <c r="O155" s="2"/>
    </row>
    <row r="156" spans="1:15" ht="16.5">
      <c r="A156" s="113"/>
      <c r="B156" s="113"/>
      <c r="C156" s="62"/>
      <c r="D156" s="63"/>
      <c r="E156" s="63"/>
      <c r="F156" s="80" t="s">
        <v>113</v>
      </c>
      <c r="G156" s="81"/>
      <c r="H156" s="82"/>
      <c r="I156" s="82"/>
      <c r="J156" s="82"/>
      <c r="K156" s="82"/>
      <c r="L156" s="83"/>
      <c r="M156" s="82">
        <f t="shared" si="49"/>
        <v>0</v>
      </c>
      <c r="N156" s="2"/>
      <c r="O156" s="2"/>
    </row>
    <row r="157" spans="1:15" ht="16.5">
      <c r="A157" s="116" t="s">
        <v>168</v>
      </c>
      <c r="B157" s="116"/>
      <c r="C157" s="84">
        <v>65485</v>
      </c>
      <c r="D157" s="85"/>
      <c r="E157" s="492" t="s">
        <v>122</v>
      </c>
      <c r="F157" s="493"/>
      <c r="G157" s="86">
        <f t="shared" ref="G157:L157" si="51">SUM(G158:G160)</f>
        <v>0</v>
      </c>
      <c r="H157" s="87">
        <f t="shared" si="51"/>
        <v>0</v>
      </c>
      <c r="I157" s="87">
        <f t="shared" si="51"/>
        <v>0</v>
      </c>
      <c r="J157" s="87">
        <f t="shared" si="51"/>
        <v>0</v>
      </c>
      <c r="K157" s="87">
        <f t="shared" si="51"/>
        <v>0</v>
      </c>
      <c r="L157" s="87">
        <f t="shared" si="51"/>
        <v>0</v>
      </c>
      <c r="M157" s="87">
        <f t="shared" si="49"/>
        <v>0</v>
      </c>
      <c r="N157" s="2"/>
      <c r="O157" s="2"/>
    </row>
    <row r="158" spans="1:15" ht="16.5">
      <c r="A158" s="113"/>
      <c r="B158" s="113"/>
      <c r="C158" s="62"/>
      <c r="D158" s="63"/>
      <c r="E158" s="63"/>
      <c r="F158" s="80" t="s">
        <v>112</v>
      </c>
      <c r="G158" s="81"/>
      <c r="H158" s="82"/>
      <c r="I158" s="82"/>
      <c r="J158" s="82"/>
      <c r="K158" s="82"/>
      <c r="L158" s="83"/>
      <c r="M158" s="82">
        <f t="shared" si="49"/>
        <v>0</v>
      </c>
      <c r="N158" s="2"/>
      <c r="O158" s="2"/>
    </row>
    <row r="159" spans="1:15" ht="16.5">
      <c r="A159" s="113"/>
      <c r="B159" s="113"/>
      <c r="C159" s="62"/>
      <c r="D159" s="63"/>
      <c r="E159" s="63"/>
      <c r="F159" s="80" t="s">
        <v>1</v>
      </c>
      <c r="G159" s="81"/>
      <c r="H159" s="82"/>
      <c r="I159" s="82"/>
      <c r="J159" s="82"/>
      <c r="K159" s="82"/>
      <c r="L159" s="83"/>
      <c r="M159" s="82">
        <f t="shared" si="49"/>
        <v>0</v>
      </c>
      <c r="N159" s="2"/>
      <c r="O159" s="2"/>
    </row>
    <row r="160" spans="1:15" ht="16.5">
      <c r="A160" s="113"/>
      <c r="B160" s="113"/>
      <c r="C160" s="62"/>
      <c r="D160" s="63"/>
      <c r="E160" s="63"/>
      <c r="F160" s="80" t="s">
        <v>113</v>
      </c>
      <c r="G160" s="81"/>
      <c r="H160" s="82"/>
      <c r="I160" s="82"/>
      <c r="J160" s="82"/>
      <c r="K160" s="82"/>
      <c r="L160" s="83"/>
      <c r="M160" s="82">
        <f t="shared" si="49"/>
        <v>0</v>
      </c>
      <c r="N160" s="2"/>
      <c r="O160" s="2"/>
    </row>
    <row r="161" spans="1:15" ht="16.5">
      <c r="A161" s="115">
        <v>1.1399999999999999</v>
      </c>
      <c r="B161" s="115"/>
      <c r="C161" s="77">
        <v>660</v>
      </c>
      <c r="D161" s="489" t="s">
        <v>169</v>
      </c>
      <c r="E161" s="490"/>
      <c r="F161" s="491"/>
      <c r="G161" s="78">
        <f t="shared" ref="G161:M164" si="52">G165+G169</f>
        <v>5</v>
      </c>
      <c r="H161" s="79">
        <f t="shared" si="52"/>
        <v>39000</v>
      </c>
      <c r="I161" s="79">
        <f t="shared" si="52"/>
        <v>7000</v>
      </c>
      <c r="J161" s="79">
        <f t="shared" si="52"/>
        <v>0</v>
      </c>
      <c r="K161" s="79">
        <f t="shared" si="52"/>
        <v>0</v>
      </c>
      <c r="L161" s="79">
        <f t="shared" si="52"/>
        <v>585000</v>
      </c>
      <c r="M161" s="79">
        <f t="shared" si="52"/>
        <v>631000</v>
      </c>
      <c r="N161" s="2"/>
      <c r="O161" s="2"/>
    </row>
    <row r="162" spans="1:15" ht="16.5">
      <c r="A162" s="113"/>
      <c r="B162" s="113"/>
      <c r="C162" s="62"/>
      <c r="D162" s="63"/>
      <c r="E162" s="63"/>
      <c r="F162" s="80" t="s">
        <v>112</v>
      </c>
      <c r="G162" s="81">
        <f>G166+G170</f>
        <v>5</v>
      </c>
      <c r="H162" s="82">
        <f t="shared" si="52"/>
        <v>39000</v>
      </c>
      <c r="I162" s="82">
        <f t="shared" si="52"/>
        <v>7000</v>
      </c>
      <c r="J162" s="82">
        <f t="shared" si="52"/>
        <v>0</v>
      </c>
      <c r="K162" s="82">
        <f t="shared" si="52"/>
        <v>0</v>
      </c>
      <c r="L162" s="83">
        <f>L166</f>
        <v>535000</v>
      </c>
      <c r="M162" s="82">
        <f t="shared" si="52"/>
        <v>581000</v>
      </c>
      <c r="N162" s="2"/>
      <c r="O162" s="2"/>
    </row>
    <row r="163" spans="1:15" ht="16.5">
      <c r="A163" s="113"/>
      <c r="B163" s="113"/>
      <c r="C163" s="62"/>
      <c r="D163" s="63"/>
      <c r="E163" s="63"/>
      <c r="F163" s="80" t="s">
        <v>1</v>
      </c>
      <c r="G163" s="81"/>
      <c r="H163" s="82">
        <f t="shared" si="52"/>
        <v>0</v>
      </c>
      <c r="I163" s="82">
        <f t="shared" si="52"/>
        <v>0</v>
      </c>
      <c r="J163" s="82">
        <f t="shared" si="52"/>
        <v>0</v>
      </c>
      <c r="K163" s="82">
        <f t="shared" si="52"/>
        <v>0</v>
      </c>
      <c r="L163" s="83">
        <f t="shared" si="52"/>
        <v>50000</v>
      </c>
      <c r="M163" s="82">
        <f t="shared" si="52"/>
        <v>50000</v>
      </c>
      <c r="N163" s="2"/>
      <c r="O163" s="2"/>
    </row>
    <row r="164" spans="1:15" ht="16.5">
      <c r="A164" s="113"/>
      <c r="B164" s="113"/>
      <c r="C164" s="62"/>
      <c r="D164" s="63"/>
      <c r="E164" s="63"/>
      <c r="F164" s="80" t="s">
        <v>113</v>
      </c>
      <c r="G164" s="81"/>
      <c r="H164" s="82">
        <f t="shared" si="52"/>
        <v>0</v>
      </c>
      <c r="I164" s="82">
        <f t="shared" si="52"/>
        <v>0</v>
      </c>
      <c r="J164" s="82">
        <f t="shared" si="52"/>
        <v>0</v>
      </c>
      <c r="K164" s="82">
        <f t="shared" si="52"/>
        <v>0</v>
      </c>
      <c r="L164" s="83">
        <f t="shared" si="52"/>
        <v>305000</v>
      </c>
      <c r="M164" s="82">
        <f t="shared" si="52"/>
        <v>305000</v>
      </c>
      <c r="N164" s="2"/>
      <c r="O164" s="2"/>
    </row>
    <row r="165" spans="1:15" ht="16.5">
      <c r="A165" s="116" t="s">
        <v>170</v>
      </c>
      <c r="B165" s="116"/>
      <c r="C165" s="84">
        <v>66390</v>
      </c>
      <c r="D165" s="85"/>
      <c r="E165" s="492" t="s">
        <v>13</v>
      </c>
      <c r="F165" s="493"/>
      <c r="G165" s="86">
        <f>SUM(G166:G168)</f>
        <v>5</v>
      </c>
      <c r="H165" s="87">
        <f>SUM(H166:H168)</f>
        <v>39000</v>
      </c>
      <c r="I165" s="87">
        <f>SUM(I166:I168)</f>
        <v>7000</v>
      </c>
      <c r="J165" s="87">
        <f>SUM(J166:J168)</f>
        <v>0</v>
      </c>
      <c r="K165" s="87">
        <f>SUM(K166:K168)</f>
        <v>0</v>
      </c>
      <c r="L165" s="87">
        <f>SUM(L166:L167)</f>
        <v>585000</v>
      </c>
      <c r="M165" s="87">
        <f t="shared" ref="M165:M172" si="53">SUM(H165:L165)</f>
        <v>631000</v>
      </c>
      <c r="N165" s="2"/>
      <c r="O165" s="2"/>
    </row>
    <row r="166" spans="1:15" ht="16.5">
      <c r="A166" s="113"/>
      <c r="B166" s="113"/>
      <c r="C166" s="62"/>
      <c r="D166" s="63"/>
      <c r="E166" s="63"/>
      <c r="F166" s="80" t="s">
        <v>112</v>
      </c>
      <c r="G166" s="81">
        <v>5</v>
      </c>
      <c r="H166" s="82">
        <v>39000</v>
      </c>
      <c r="I166" s="82">
        <v>7000</v>
      </c>
      <c r="J166" s="82"/>
      <c r="K166" s="82"/>
      <c r="L166" s="83">
        <f>'4.2 Fin.i projekteve kapita '!R200</f>
        <v>535000</v>
      </c>
      <c r="M166" s="82">
        <f t="shared" si="53"/>
        <v>581000</v>
      </c>
      <c r="N166" s="2"/>
      <c r="O166" s="2"/>
    </row>
    <row r="167" spans="1:15" ht="16.5">
      <c r="A167" s="113"/>
      <c r="B167" s="113"/>
      <c r="C167" s="62"/>
      <c r="D167" s="63"/>
      <c r="E167" s="63"/>
      <c r="F167" s="80" t="s">
        <v>1</v>
      </c>
      <c r="G167" s="81"/>
      <c r="H167" s="82"/>
      <c r="I167" s="82"/>
      <c r="J167" s="82"/>
      <c r="K167" s="82"/>
      <c r="L167" s="83">
        <f>'4.2 Fin.i projekteve kapita '!S200</f>
        <v>50000</v>
      </c>
      <c r="M167" s="82">
        <f t="shared" si="53"/>
        <v>50000</v>
      </c>
      <c r="N167" s="2"/>
      <c r="O167" s="2"/>
    </row>
    <row r="168" spans="1:15" ht="16.5">
      <c r="A168" s="113"/>
      <c r="B168" s="113"/>
      <c r="C168" s="62"/>
      <c r="D168" s="63"/>
      <c r="E168" s="63"/>
      <c r="F168" s="80" t="s">
        <v>113</v>
      </c>
      <c r="G168" s="81"/>
      <c r="H168" s="82"/>
      <c r="I168" s="82"/>
      <c r="J168" s="82"/>
      <c r="K168" s="82"/>
      <c r="L168" s="83">
        <f>'4.2 Fin.i projekteve kapita '!T200</f>
        <v>305000</v>
      </c>
      <c r="M168" s="82">
        <f t="shared" si="53"/>
        <v>305000</v>
      </c>
      <c r="N168" s="2"/>
      <c r="O168" s="2"/>
    </row>
    <row r="169" spans="1:15" ht="16.5">
      <c r="A169" s="116" t="s">
        <v>171</v>
      </c>
      <c r="B169" s="116"/>
      <c r="C169" s="84">
        <v>66590</v>
      </c>
      <c r="D169" s="85"/>
      <c r="E169" s="492" t="s">
        <v>172</v>
      </c>
      <c r="F169" s="493"/>
      <c r="G169" s="86">
        <f t="shared" ref="G169:L169" si="54">SUM(G170:G172)</f>
        <v>0</v>
      </c>
      <c r="H169" s="87">
        <f t="shared" si="54"/>
        <v>0</v>
      </c>
      <c r="I169" s="87">
        <f t="shared" si="54"/>
        <v>0</v>
      </c>
      <c r="J169" s="87">
        <f t="shared" si="54"/>
        <v>0</v>
      </c>
      <c r="K169" s="87">
        <f t="shared" si="54"/>
        <v>0</v>
      </c>
      <c r="L169" s="87">
        <f t="shared" si="54"/>
        <v>0</v>
      </c>
      <c r="M169" s="87">
        <f t="shared" si="53"/>
        <v>0</v>
      </c>
      <c r="N169" s="2"/>
      <c r="O169" s="2"/>
    </row>
    <row r="170" spans="1:15" ht="16.5">
      <c r="A170" s="113"/>
      <c r="B170" s="113"/>
      <c r="C170" s="62"/>
      <c r="D170" s="63"/>
      <c r="E170" s="63"/>
      <c r="F170" s="80" t="s">
        <v>112</v>
      </c>
      <c r="G170" s="81">
        <v>0</v>
      </c>
      <c r="H170" s="82"/>
      <c r="I170" s="82"/>
      <c r="J170" s="82"/>
      <c r="K170" s="82"/>
      <c r="L170" s="83"/>
      <c r="M170" s="82">
        <f t="shared" si="53"/>
        <v>0</v>
      </c>
      <c r="N170" s="2"/>
      <c r="O170" s="2"/>
    </row>
    <row r="171" spans="1:15" ht="16.5">
      <c r="A171" s="113"/>
      <c r="B171" s="113"/>
      <c r="C171" s="62"/>
      <c r="D171" s="63"/>
      <c r="E171" s="63"/>
      <c r="F171" s="80" t="s">
        <v>1</v>
      </c>
      <c r="G171" s="81"/>
      <c r="H171" s="82"/>
      <c r="I171" s="82"/>
      <c r="J171" s="82"/>
      <c r="K171" s="82"/>
      <c r="L171" s="83"/>
      <c r="M171" s="82">
        <f t="shared" si="53"/>
        <v>0</v>
      </c>
      <c r="N171" s="2"/>
      <c r="O171" s="2"/>
    </row>
    <row r="172" spans="1:15" ht="16.5">
      <c r="A172" s="113"/>
      <c r="B172" s="113"/>
      <c r="C172" s="62"/>
      <c r="D172" s="63"/>
      <c r="E172" s="63"/>
      <c r="F172" s="80" t="s">
        <v>113</v>
      </c>
      <c r="G172" s="81"/>
      <c r="H172" s="82"/>
      <c r="I172" s="82"/>
      <c r="J172" s="82"/>
      <c r="K172" s="82"/>
      <c r="L172" s="83"/>
      <c r="M172" s="82">
        <f t="shared" si="53"/>
        <v>0</v>
      </c>
      <c r="N172" s="2"/>
      <c r="O172" s="2"/>
    </row>
    <row r="173" spans="1:15" ht="16.5">
      <c r="A173" s="115">
        <v>1.1499999999999999</v>
      </c>
      <c r="B173" s="115"/>
      <c r="C173" s="77">
        <v>730</v>
      </c>
      <c r="D173" s="489" t="s">
        <v>14</v>
      </c>
      <c r="E173" s="490"/>
      <c r="F173" s="491"/>
      <c r="G173" s="78">
        <f t="shared" ref="G173:M176" si="55">G177+G181+G185+G189</f>
        <v>151</v>
      </c>
      <c r="H173" s="79">
        <f t="shared" si="55"/>
        <v>1200000</v>
      </c>
      <c r="I173" s="79">
        <f t="shared" si="55"/>
        <v>330557</v>
      </c>
      <c r="J173" s="79">
        <f t="shared" si="55"/>
        <v>57000</v>
      </c>
      <c r="K173" s="79">
        <f t="shared" si="55"/>
        <v>120000</v>
      </c>
      <c r="L173" s="79">
        <f t="shared" si="55"/>
        <v>763542</v>
      </c>
      <c r="M173" s="79">
        <f t="shared" si="55"/>
        <v>2471099</v>
      </c>
      <c r="N173" s="2"/>
      <c r="O173" s="2"/>
    </row>
    <row r="174" spans="1:15" ht="16.5">
      <c r="A174" s="113"/>
      <c r="B174" s="113"/>
      <c r="C174" s="62"/>
      <c r="D174" s="63"/>
      <c r="E174" s="63"/>
      <c r="F174" s="80" t="s">
        <v>112</v>
      </c>
      <c r="G174" s="81">
        <f>G178+G182+G186+G190</f>
        <v>151</v>
      </c>
      <c r="H174" s="82">
        <f t="shared" si="55"/>
        <v>1180000</v>
      </c>
      <c r="I174" s="83">
        <f t="shared" si="55"/>
        <v>295557</v>
      </c>
      <c r="J174" s="83">
        <f t="shared" si="55"/>
        <v>57000</v>
      </c>
      <c r="K174" s="83">
        <f t="shared" si="55"/>
        <v>0</v>
      </c>
      <c r="L174" s="83">
        <f t="shared" si="55"/>
        <v>763542</v>
      </c>
      <c r="M174" s="82">
        <f t="shared" si="55"/>
        <v>2296099</v>
      </c>
      <c r="N174" s="2"/>
      <c r="O174" s="2"/>
    </row>
    <row r="175" spans="1:15" ht="16.5">
      <c r="A175" s="113"/>
      <c r="B175" s="113"/>
      <c r="C175" s="62"/>
      <c r="D175" s="63"/>
      <c r="E175" s="63"/>
      <c r="F175" s="80" t="s">
        <v>1</v>
      </c>
      <c r="G175" s="81"/>
      <c r="H175" s="82">
        <f t="shared" si="55"/>
        <v>20000</v>
      </c>
      <c r="I175" s="83">
        <f t="shared" si="55"/>
        <v>35000</v>
      </c>
      <c r="J175" s="83">
        <f t="shared" si="55"/>
        <v>0</v>
      </c>
      <c r="K175" s="83"/>
      <c r="L175" s="83">
        <f>L179+L183+L187+L191</f>
        <v>0</v>
      </c>
      <c r="M175" s="82">
        <f t="shared" si="55"/>
        <v>175000</v>
      </c>
      <c r="N175" s="2"/>
      <c r="O175" s="2"/>
    </row>
    <row r="176" spans="1:15" ht="16.5">
      <c r="A176" s="113"/>
      <c r="B176" s="113"/>
      <c r="C176" s="62"/>
      <c r="D176" s="63"/>
      <c r="E176" s="63"/>
      <c r="F176" s="80" t="s">
        <v>113</v>
      </c>
      <c r="G176" s="81"/>
      <c r="H176" s="82">
        <f t="shared" si="55"/>
        <v>0</v>
      </c>
      <c r="I176" s="83">
        <f t="shared" si="55"/>
        <v>0</v>
      </c>
      <c r="J176" s="83">
        <f t="shared" si="55"/>
        <v>0</v>
      </c>
      <c r="K176" s="83">
        <f t="shared" si="55"/>
        <v>0</v>
      </c>
      <c r="L176" s="83">
        <f>L180+L184+L188+L192</f>
        <v>0</v>
      </c>
      <c r="M176" s="82">
        <f t="shared" si="55"/>
        <v>0</v>
      </c>
      <c r="N176" s="2"/>
      <c r="O176" s="2"/>
    </row>
    <row r="177" spans="1:15" ht="16.5">
      <c r="A177" s="116" t="s">
        <v>173</v>
      </c>
      <c r="B177" s="116"/>
      <c r="C177" s="84">
        <v>73026</v>
      </c>
      <c r="D177" s="85"/>
      <c r="E177" s="484" t="s">
        <v>174</v>
      </c>
      <c r="F177" s="485"/>
      <c r="G177" s="86">
        <f t="shared" ref="G177:L177" si="56">SUM(G178:G180)</f>
        <v>3</v>
      </c>
      <c r="H177" s="87">
        <f t="shared" ref="H177:K177" si="57">SUM(H178:H180)</f>
        <v>35000</v>
      </c>
      <c r="I177" s="87">
        <f t="shared" si="57"/>
        <v>15000</v>
      </c>
      <c r="J177" s="87">
        <f t="shared" si="57"/>
        <v>0</v>
      </c>
      <c r="K177" s="87">
        <f t="shared" si="57"/>
        <v>120000</v>
      </c>
      <c r="L177" s="87">
        <f t="shared" si="56"/>
        <v>0</v>
      </c>
      <c r="M177" s="91">
        <f t="shared" ref="M177:M196" si="58">SUM(H177:L177)</f>
        <v>170000</v>
      </c>
      <c r="N177" s="2"/>
      <c r="O177" s="2"/>
    </row>
    <row r="178" spans="1:15" ht="16.5">
      <c r="A178" s="113"/>
      <c r="B178" s="113"/>
      <c r="C178" s="62"/>
      <c r="D178" s="63"/>
      <c r="E178" s="63"/>
      <c r="F178" s="80" t="s">
        <v>112</v>
      </c>
      <c r="G178" s="81">
        <v>3</v>
      </c>
      <c r="H178" s="82">
        <v>35000</v>
      </c>
      <c r="I178" s="82">
        <v>15000</v>
      </c>
      <c r="J178" s="82"/>
      <c r="K178" s="82"/>
      <c r="L178" s="83">
        <v>0</v>
      </c>
      <c r="M178" s="82">
        <f t="shared" si="58"/>
        <v>50000</v>
      </c>
      <c r="N178" s="2"/>
      <c r="O178" s="2"/>
    </row>
    <row r="179" spans="1:15" ht="16.5">
      <c r="A179" s="113"/>
      <c r="B179" s="113"/>
      <c r="C179" s="62"/>
      <c r="D179" s="63"/>
      <c r="E179" s="63"/>
      <c r="F179" s="80" t="s">
        <v>1</v>
      </c>
      <c r="G179" s="81"/>
      <c r="H179" s="82"/>
      <c r="I179" s="82"/>
      <c r="J179" s="82"/>
      <c r="K179" s="83">
        <v>120000</v>
      </c>
      <c r="L179" s="83">
        <v>0</v>
      </c>
      <c r="M179" s="82">
        <f t="shared" si="58"/>
        <v>120000</v>
      </c>
      <c r="N179" s="2"/>
      <c r="O179" s="2"/>
    </row>
    <row r="180" spans="1:15" ht="16.5">
      <c r="A180" s="113"/>
      <c r="B180" s="113"/>
      <c r="C180" s="62"/>
      <c r="D180" s="63"/>
      <c r="E180" s="63"/>
      <c r="F180" s="80" t="s">
        <v>113</v>
      </c>
      <c r="G180" s="81"/>
      <c r="H180" s="82"/>
      <c r="I180" s="82"/>
      <c r="J180" s="82"/>
      <c r="K180" s="82"/>
      <c r="L180" s="83">
        <v>0</v>
      </c>
      <c r="M180" s="82">
        <f t="shared" si="58"/>
        <v>0</v>
      </c>
      <c r="N180" s="2"/>
      <c r="O180" s="2"/>
    </row>
    <row r="181" spans="1:15" ht="16.5">
      <c r="A181" s="116" t="s">
        <v>175</v>
      </c>
      <c r="B181" s="116"/>
      <c r="C181" s="84">
        <v>74000</v>
      </c>
      <c r="D181" s="85"/>
      <c r="E181" s="484" t="s">
        <v>15</v>
      </c>
      <c r="F181" s="485"/>
      <c r="G181" s="86">
        <f t="shared" ref="G181:L181" si="59">SUM(G182:G184)</f>
        <v>124</v>
      </c>
      <c r="H181" s="87">
        <f t="shared" si="59"/>
        <v>1010000</v>
      </c>
      <c r="I181" s="87">
        <f t="shared" si="59"/>
        <v>237557</v>
      </c>
      <c r="J181" s="87">
        <f t="shared" si="59"/>
        <v>45000</v>
      </c>
      <c r="K181" s="87">
        <f t="shared" si="59"/>
        <v>0</v>
      </c>
      <c r="L181" s="87">
        <f t="shared" si="59"/>
        <v>753542</v>
      </c>
      <c r="M181" s="87">
        <f t="shared" si="58"/>
        <v>2046099</v>
      </c>
      <c r="N181" s="2"/>
      <c r="O181" s="2">
        <v>1991099</v>
      </c>
    </row>
    <row r="182" spans="1:15" ht="16.5">
      <c r="A182" s="113"/>
      <c r="B182" s="113"/>
      <c r="C182" s="62"/>
      <c r="D182" s="63"/>
      <c r="E182" s="63"/>
      <c r="F182" s="80" t="s">
        <v>112</v>
      </c>
      <c r="G182" s="81">
        <v>124</v>
      </c>
      <c r="H182" s="82">
        <v>990000</v>
      </c>
      <c r="I182" s="83">
        <v>202557</v>
      </c>
      <c r="J182" s="83">
        <v>45000</v>
      </c>
      <c r="K182" s="83"/>
      <c r="L182" s="83">
        <f>'4.2 Fin.i projekteve kapita '!R221</f>
        <v>753542</v>
      </c>
      <c r="M182" s="82">
        <f t="shared" si="58"/>
        <v>1991099</v>
      </c>
      <c r="N182" s="2"/>
      <c r="O182" s="68">
        <f>O181-M182</f>
        <v>0</v>
      </c>
    </row>
    <row r="183" spans="1:15" ht="16.5">
      <c r="A183" s="113"/>
      <c r="B183" s="113"/>
      <c r="C183" s="62"/>
      <c r="D183" s="63"/>
      <c r="E183" s="63"/>
      <c r="F183" s="80" t="s">
        <v>1</v>
      </c>
      <c r="G183" s="81"/>
      <c r="H183" s="82">
        <v>20000</v>
      </c>
      <c r="I183" s="83">
        <v>35000</v>
      </c>
      <c r="J183" s="83"/>
      <c r="K183" s="83"/>
      <c r="L183" s="83">
        <f>'4.2 Fin.i projekteve kapita '!S221</f>
        <v>0</v>
      </c>
      <c r="M183" s="82">
        <f t="shared" si="58"/>
        <v>55000</v>
      </c>
      <c r="N183" s="2"/>
      <c r="O183" s="2"/>
    </row>
    <row r="184" spans="1:15" ht="16.5">
      <c r="A184" s="113"/>
      <c r="B184" s="113"/>
      <c r="C184" s="62"/>
      <c r="D184" s="63"/>
      <c r="E184" s="63"/>
      <c r="F184" s="80" t="s">
        <v>113</v>
      </c>
      <c r="G184" s="81"/>
      <c r="H184" s="82"/>
      <c r="I184" s="83"/>
      <c r="J184" s="83"/>
      <c r="K184" s="83"/>
      <c r="L184" s="83">
        <f>'4.2 Fin.i projekteve kapita '!T221</f>
        <v>0</v>
      </c>
      <c r="M184" s="82">
        <f t="shared" si="58"/>
        <v>0</v>
      </c>
      <c r="N184" s="2"/>
      <c r="O184" s="2"/>
    </row>
    <row r="185" spans="1:15" ht="16.5">
      <c r="A185" s="116" t="s">
        <v>176</v>
      </c>
      <c r="B185" s="116"/>
      <c r="C185" s="84">
        <v>75581</v>
      </c>
      <c r="D185" s="85"/>
      <c r="E185" s="484" t="s">
        <v>177</v>
      </c>
      <c r="F185" s="485"/>
      <c r="G185" s="86">
        <f t="shared" ref="G185:L185" si="60">SUM(G186:G188)</f>
        <v>12</v>
      </c>
      <c r="H185" s="87">
        <f t="shared" si="60"/>
        <v>70000</v>
      </c>
      <c r="I185" s="87">
        <f t="shared" si="60"/>
        <v>11000</v>
      </c>
      <c r="J185" s="87">
        <f t="shared" si="60"/>
        <v>2000</v>
      </c>
      <c r="K185" s="87">
        <f t="shared" si="60"/>
        <v>0</v>
      </c>
      <c r="L185" s="87">
        <f t="shared" si="60"/>
        <v>0</v>
      </c>
      <c r="M185" s="87">
        <f t="shared" si="58"/>
        <v>83000</v>
      </c>
      <c r="N185" s="2"/>
      <c r="O185" s="2"/>
    </row>
    <row r="186" spans="1:15" ht="16.5">
      <c r="A186" s="113"/>
      <c r="B186" s="113"/>
      <c r="C186" s="62"/>
      <c r="D186" s="63"/>
      <c r="E186" s="63"/>
      <c r="F186" s="80" t="s">
        <v>112</v>
      </c>
      <c r="G186" s="81">
        <v>12</v>
      </c>
      <c r="H186" s="82">
        <v>70000</v>
      </c>
      <c r="I186" s="82">
        <v>11000</v>
      </c>
      <c r="J186" s="82">
        <v>2000</v>
      </c>
      <c r="K186" s="82"/>
      <c r="L186" s="83"/>
      <c r="M186" s="82">
        <f t="shared" si="58"/>
        <v>83000</v>
      </c>
      <c r="N186" s="2"/>
      <c r="O186" s="2"/>
    </row>
    <row r="187" spans="1:15" ht="16.5">
      <c r="A187" s="113"/>
      <c r="B187" s="113"/>
      <c r="C187" s="62"/>
      <c r="D187" s="63"/>
      <c r="E187" s="63"/>
      <c r="F187" s="80" t="s">
        <v>1</v>
      </c>
      <c r="G187" s="81"/>
      <c r="H187" s="82"/>
      <c r="I187" s="82"/>
      <c r="J187" s="82"/>
      <c r="K187" s="82"/>
      <c r="L187" s="83"/>
      <c r="M187" s="82">
        <f t="shared" si="58"/>
        <v>0</v>
      </c>
      <c r="N187" s="2"/>
      <c r="O187" s="2"/>
    </row>
    <row r="188" spans="1:15" ht="16.5">
      <c r="A188" s="113"/>
      <c r="B188" s="113"/>
      <c r="C188" s="62"/>
      <c r="D188" s="63"/>
      <c r="E188" s="63"/>
      <c r="F188" s="80" t="s">
        <v>113</v>
      </c>
      <c r="G188" s="81"/>
      <c r="H188" s="82"/>
      <c r="I188" s="82"/>
      <c r="J188" s="82"/>
      <c r="K188" s="82"/>
      <c r="L188" s="83"/>
      <c r="M188" s="82">
        <f t="shared" si="58"/>
        <v>0</v>
      </c>
      <c r="N188" s="2"/>
      <c r="O188" s="2"/>
    </row>
    <row r="189" spans="1:15" ht="16.5">
      <c r="A189" s="116" t="s">
        <v>178</v>
      </c>
      <c r="B189" s="116"/>
      <c r="C189" s="84">
        <v>75580</v>
      </c>
      <c r="D189" s="85"/>
      <c r="E189" s="484" t="s">
        <v>179</v>
      </c>
      <c r="F189" s="485"/>
      <c r="G189" s="86">
        <f t="shared" ref="G189:L189" si="61">SUM(G190:G192)</f>
        <v>12</v>
      </c>
      <c r="H189" s="87">
        <f t="shared" si="61"/>
        <v>85000</v>
      </c>
      <c r="I189" s="87">
        <f t="shared" si="61"/>
        <v>67000</v>
      </c>
      <c r="J189" s="87">
        <f t="shared" si="61"/>
        <v>10000</v>
      </c>
      <c r="K189" s="87">
        <f t="shared" si="61"/>
        <v>0</v>
      </c>
      <c r="L189" s="87">
        <f t="shared" si="61"/>
        <v>10000</v>
      </c>
      <c r="M189" s="87">
        <f t="shared" si="58"/>
        <v>172000</v>
      </c>
      <c r="N189" s="2"/>
      <c r="O189" s="2"/>
    </row>
    <row r="190" spans="1:15" ht="16.5">
      <c r="A190" s="113"/>
      <c r="B190" s="113"/>
      <c r="C190" s="62"/>
      <c r="D190" s="63"/>
      <c r="E190" s="63"/>
      <c r="F190" s="80" t="s">
        <v>112</v>
      </c>
      <c r="G190" s="81">
        <v>12</v>
      </c>
      <c r="H190" s="82">
        <v>85000</v>
      </c>
      <c r="I190" s="83">
        <v>67000</v>
      </c>
      <c r="J190" s="83">
        <v>10000</v>
      </c>
      <c r="K190" s="83"/>
      <c r="L190" s="83">
        <f>'4.2 Fin.i projekteve kapita '!R238</f>
        <v>10000</v>
      </c>
      <c r="M190" s="82">
        <f t="shared" si="58"/>
        <v>172000</v>
      </c>
      <c r="N190" s="2"/>
      <c r="O190" s="2"/>
    </row>
    <row r="191" spans="1:15" ht="16.5">
      <c r="A191" s="113"/>
      <c r="B191" s="113"/>
      <c r="C191" s="62"/>
      <c r="D191" s="63"/>
      <c r="E191" s="63"/>
      <c r="F191" s="80" t="s">
        <v>1</v>
      </c>
      <c r="G191" s="81"/>
      <c r="H191" s="82"/>
      <c r="I191" s="82"/>
      <c r="J191" s="82"/>
      <c r="K191" s="82"/>
      <c r="L191" s="83">
        <v>0</v>
      </c>
      <c r="M191" s="82">
        <f t="shared" si="58"/>
        <v>0</v>
      </c>
      <c r="N191" s="2"/>
      <c r="O191" s="2"/>
    </row>
    <row r="192" spans="1:15" ht="16.5">
      <c r="A192" s="113"/>
      <c r="B192" s="113"/>
      <c r="C192" s="62"/>
      <c r="D192" s="63"/>
      <c r="E192" s="63"/>
      <c r="F192" s="80" t="s">
        <v>113</v>
      </c>
      <c r="G192" s="81"/>
      <c r="H192" s="82"/>
      <c r="I192" s="82"/>
      <c r="J192" s="82"/>
      <c r="K192" s="82"/>
      <c r="L192" s="83">
        <v>0</v>
      </c>
      <c r="M192" s="82">
        <f t="shared" si="58"/>
        <v>0</v>
      </c>
      <c r="N192" s="2"/>
      <c r="O192" s="2"/>
    </row>
    <row r="193" spans="1:15" ht="16.5">
      <c r="A193" s="115">
        <v>1.1599999999999999</v>
      </c>
      <c r="B193" s="115"/>
      <c r="C193" s="77">
        <v>760</v>
      </c>
      <c r="D193" s="486" t="s">
        <v>181</v>
      </c>
      <c r="E193" s="487"/>
      <c r="F193" s="488"/>
      <c r="G193" s="78">
        <f t="shared" ref="G193:L193" si="62">SUM(G194:G196)</f>
        <v>0</v>
      </c>
      <c r="H193" s="79">
        <f t="shared" si="62"/>
        <v>0</v>
      </c>
      <c r="I193" s="79">
        <f t="shared" si="62"/>
        <v>0</v>
      </c>
      <c r="J193" s="79">
        <f t="shared" si="62"/>
        <v>0</v>
      </c>
      <c r="K193" s="79">
        <f t="shared" si="62"/>
        <v>0</v>
      </c>
      <c r="L193" s="79">
        <f t="shared" si="62"/>
        <v>0</v>
      </c>
      <c r="M193" s="79">
        <f t="shared" si="58"/>
        <v>0</v>
      </c>
      <c r="N193" s="2"/>
      <c r="O193" s="2"/>
    </row>
    <row r="194" spans="1:15" ht="16.5">
      <c r="A194" s="113"/>
      <c r="B194" s="113"/>
      <c r="C194" s="62"/>
      <c r="D194" s="63"/>
      <c r="E194" s="63"/>
      <c r="F194" s="80" t="s">
        <v>112</v>
      </c>
      <c r="G194" s="81"/>
      <c r="H194" s="82"/>
      <c r="I194" s="82"/>
      <c r="J194" s="82"/>
      <c r="K194" s="82"/>
      <c r="L194" s="83">
        <v>0</v>
      </c>
      <c r="M194" s="82">
        <f t="shared" si="58"/>
        <v>0</v>
      </c>
      <c r="N194" s="2"/>
      <c r="O194" s="2"/>
    </row>
    <row r="195" spans="1:15" ht="16.5">
      <c r="A195" s="113"/>
      <c r="B195" s="113"/>
      <c r="C195" s="62"/>
      <c r="D195" s="63"/>
      <c r="E195" s="63"/>
      <c r="F195" s="80" t="s">
        <v>1</v>
      </c>
      <c r="G195" s="81"/>
      <c r="H195" s="82"/>
      <c r="I195" s="82"/>
      <c r="J195" s="82"/>
      <c r="K195" s="82"/>
      <c r="L195" s="83">
        <v>0</v>
      </c>
      <c r="M195" s="82">
        <f t="shared" si="58"/>
        <v>0</v>
      </c>
      <c r="N195" s="2"/>
      <c r="O195" s="2"/>
    </row>
    <row r="196" spans="1:15" ht="16.5">
      <c r="A196" s="113"/>
      <c r="B196" s="113"/>
      <c r="C196" s="62"/>
      <c r="D196" s="63"/>
      <c r="E196" s="63"/>
      <c r="F196" s="80" t="s">
        <v>113</v>
      </c>
      <c r="G196" s="81"/>
      <c r="H196" s="82"/>
      <c r="I196" s="82"/>
      <c r="J196" s="82"/>
      <c r="K196" s="82"/>
      <c r="L196" s="83">
        <v>0</v>
      </c>
      <c r="M196" s="82">
        <f t="shared" si="58"/>
        <v>0</v>
      </c>
      <c r="N196" s="2"/>
      <c r="O196" s="2"/>
    </row>
    <row r="197" spans="1:15" ht="16.5">
      <c r="A197" s="115">
        <v>1.17</v>
      </c>
      <c r="B197" s="115"/>
      <c r="C197" s="77">
        <v>850</v>
      </c>
      <c r="D197" s="489" t="s">
        <v>16</v>
      </c>
      <c r="E197" s="490"/>
      <c r="F197" s="491"/>
      <c r="G197" s="78">
        <f t="shared" ref="G197:M200" si="63">G201+G205+G209</f>
        <v>9</v>
      </c>
      <c r="H197" s="79">
        <f t="shared" si="63"/>
        <v>69000</v>
      </c>
      <c r="I197" s="79">
        <f t="shared" si="63"/>
        <v>188323</v>
      </c>
      <c r="J197" s="79">
        <f t="shared" si="63"/>
        <v>0</v>
      </c>
      <c r="K197" s="79">
        <f t="shared" si="63"/>
        <v>60000</v>
      </c>
      <c r="L197" s="79">
        <f t="shared" si="63"/>
        <v>387000</v>
      </c>
      <c r="M197" s="79">
        <f t="shared" si="63"/>
        <v>704323</v>
      </c>
      <c r="N197" s="2"/>
      <c r="O197" s="2"/>
    </row>
    <row r="198" spans="1:15" ht="16.5">
      <c r="A198" s="113"/>
      <c r="B198" s="113"/>
      <c r="C198" s="62"/>
      <c r="D198" s="63"/>
      <c r="E198" s="63"/>
      <c r="F198" s="80" t="s">
        <v>112</v>
      </c>
      <c r="G198" s="81">
        <f>G202+G206+G210</f>
        <v>9</v>
      </c>
      <c r="H198" s="82">
        <f t="shared" si="63"/>
        <v>69000</v>
      </c>
      <c r="I198" s="82">
        <f t="shared" si="63"/>
        <v>188323</v>
      </c>
      <c r="J198" s="82">
        <f t="shared" si="63"/>
        <v>0</v>
      </c>
      <c r="K198" s="82">
        <f t="shared" si="63"/>
        <v>0</v>
      </c>
      <c r="L198" s="83">
        <f>L202+L206+L210</f>
        <v>387000</v>
      </c>
      <c r="M198" s="82">
        <f t="shared" si="63"/>
        <v>644323</v>
      </c>
      <c r="N198" s="2"/>
      <c r="O198" s="2"/>
    </row>
    <row r="199" spans="1:15" ht="16.5">
      <c r="A199" s="113"/>
      <c r="B199" s="113"/>
      <c r="C199" s="62"/>
      <c r="D199" s="63"/>
      <c r="E199" s="63"/>
      <c r="F199" s="80" t="s">
        <v>1</v>
      </c>
      <c r="G199" s="81"/>
      <c r="H199" s="82">
        <f t="shared" si="63"/>
        <v>0</v>
      </c>
      <c r="I199" s="82">
        <f t="shared" si="63"/>
        <v>0</v>
      </c>
      <c r="J199" s="82">
        <f t="shared" si="63"/>
        <v>0</v>
      </c>
      <c r="K199" s="82">
        <f t="shared" si="63"/>
        <v>60000</v>
      </c>
      <c r="L199" s="83">
        <f t="shared" si="63"/>
        <v>0</v>
      </c>
      <c r="M199" s="82">
        <f t="shared" si="63"/>
        <v>60000</v>
      </c>
      <c r="N199" s="2"/>
      <c r="O199" s="2"/>
    </row>
    <row r="200" spans="1:15" ht="16.5">
      <c r="A200" s="113"/>
      <c r="B200" s="113"/>
      <c r="C200" s="62"/>
      <c r="D200" s="63"/>
      <c r="E200" s="63"/>
      <c r="F200" s="80" t="s">
        <v>113</v>
      </c>
      <c r="G200" s="81"/>
      <c r="H200" s="82">
        <f t="shared" si="63"/>
        <v>0</v>
      </c>
      <c r="I200" s="82">
        <f t="shared" si="63"/>
        <v>0</v>
      </c>
      <c r="J200" s="82">
        <f t="shared" si="63"/>
        <v>0</v>
      </c>
      <c r="K200" s="82">
        <f t="shared" si="63"/>
        <v>0</v>
      </c>
      <c r="L200" s="83">
        <f t="shared" si="63"/>
        <v>0</v>
      </c>
      <c r="M200" s="82">
        <f t="shared" si="63"/>
        <v>0</v>
      </c>
      <c r="N200" s="2"/>
      <c r="O200" s="2"/>
    </row>
    <row r="201" spans="1:15" ht="16.5">
      <c r="A201" s="116" t="s">
        <v>182</v>
      </c>
      <c r="B201" s="116"/>
      <c r="C201" s="84">
        <v>85017</v>
      </c>
      <c r="D201" s="85"/>
      <c r="E201" s="492" t="s">
        <v>17</v>
      </c>
      <c r="F201" s="493"/>
      <c r="G201" s="86">
        <f t="shared" ref="G201:L201" si="64">SUM(G202:G204)</f>
        <v>9</v>
      </c>
      <c r="H201" s="87">
        <f t="shared" ref="H201:K201" si="65">SUM(H202:H204)</f>
        <v>69000</v>
      </c>
      <c r="I201" s="87">
        <f t="shared" si="65"/>
        <v>188323</v>
      </c>
      <c r="J201" s="87">
        <f t="shared" si="65"/>
        <v>0</v>
      </c>
      <c r="K201" s="87">
        <f t="shared" si="65"/>
        <v>60000</v>
      </c>
      <c r="L201" s="87">
        <f t="shared" si="64"/>
        <v>120000</v>
      </c>
      <c r="M201" s="87">
        <f t="shared" ref="M201:M212" si="66">SUM(H201:L201)</f>
        <v>437323</v>
      </c>
      <c r="N201" s="2"/>
      <c r="O201" s="2"/>
    </row>
    <row r="202" spans="1:15" ht="16.5">
      <c r="A202" s="113"/>
      <c r="B202" s="113"/>
      <c r="C202" s="62"/>
      <c r="D202" s="63"/>
      <c r="E202" s="63"/>
      <c r="F202" s="80" t="s">
        <v>112</v>
      </c>
      <c r="G202" s="81">
        <v>9</v>
      </c>
      <c r="H202" s="82">
        <v>69000</v>
      </c>
      <c r="I202" s="83">
        <v>188323</v>
      </c>
      <c r="J202" s="83"/>
      <c r="K202" s="83"/>
      <c r="L202" s="83">
        <f>'4.2 Fin.i projekteve kapita '!R244</f>
        <v>120000</v>
      </c>
      <c r="M202" s="82">
        <f t="shared" si="66"/>
        <v>377323</v>
      </c>
      <c r="N202" s="2"/>
      <c r="O202" s="2"/>
    </row>
    <row r="203" spans="1:15" ht="16.5">
      <c r="A203" s="113"/>
      <c r="B203" s="113"/>
      <c r="C203" s="62"/>
      <c r="D203" s="63"/>
      <c r="E203" s="63"/>
      <c r="F203" s="80" t="s">
        <v>1</v>
      </c>
      <c r="G203" s="81"/>
      <c r="H203" s="82"/>
      <c r="I203" s="83"/>
      <c r="J203" s="83"/>
      <c r="K203" s="83">
        <v>60000</v>
      </c>
      <c r="L203" s="83">
        <f>'4.2 Fin.i projekteve kapita '!S244</f>
        <v>0</v>
      </c>
      <c r="M203" s="82">
        <f t="shared" si="66"/>
        <v>60000</v>
      </c>
      <c r="N203" s="2"/>
      <c r="O203" s="2"/>
    </row>
    <row r="204" spans="1:15" ht="16.5">
      <c r="A204" s="113"/>
      <c r="B204" s="113"/>
      <c r="C204" s="62"/>
      <c r="D204" s="63"/>
      <c r="E204" s="63"/>
      <c r="F204" s="80" t="s">
        <v>113</v>
      </c>
      <c r="G204" s="81"/>
      <c r="H204" s="82"/>
      <c r="I204" s="83"/>
      <c r="J204" s="83"/>
      <c r="K204" s="83"/>
      <c r="L204" s="83">
        <f>'4.2 Fin.i projekteve kapita '!T244</f>
        <v>0</v>
      </c>
      <c r="M204" s="82">
        <f t="shared" si="66"/>
        <v>0</v>
      </c>
      <c r="N204" s="2"/>
      <c r="O204" s="2"/>
    </row>
    <row r="205" spans="1:15" ht="16.5">
      <c r="A205" s="116" t="s">
        <v>183</v>
      </c>
      <c r="B205" s="116"/>
      <c r="C205" s="84">
        <v>85057</v>
      </c>
      <c r="D205" s="85"/>
      <c r="E205" s="492" t="s">
        <v>18</v>
      </c>
      <c r="F205" s="493"/>
      <c r="G205" s="86">
        <f t="shared" ref="G205:L205" si="67">SUM(G206:G208)</f>
        <v>0</v>
      </c>
      <c r="H205" s="87">
        <f t="shared" si="67"/>
        <v>0</v>
      </c>
      <c r="I205" s="87">
        <f t="shared" si="67"/>
        <v>0</v>
      </c>
      <c r="J205" s="87">
        <f t="shared" si="67"/>
        <v>0</v>
      </c>
      <c r="K205" s="87">
        <f t="shared" si="67"/>
        <v>0</v>
      </c>
      <c r="L205" s="87">
        <f t="shared" si="67"/>
        <v>85000</v>
      </c>
      <c r="M205" s="87">
        <f t="shared" si="66"/>
        <v>85000</v>
      </c>
      <c r="N205" s="2"/>
      <c r="O205" s="2"/>
    </row>
    <row r="206" spans="1:15" ht="16.5">
      <c r="A206" s="113"/>
      <c r="B206" s="113"/>
      <c r="C206" s="62"/>
      <c r="D206" s="63"/>
      <c r="E206" s="63"/>
      <c r="F206" s="80" t="s">
        <v>112</v>
      </c>
      <c r="G206" s="81"/>
      <c r="H206" s="82"/>
      <c r="I206" s="82"/>
      <c r="J206" s="82"/>
      <c r="K206" s="82"/>
      <c r="L206" s="83">
        <f>'4.2 Fin.i projekteve kapita '!R248</f>
        <v>85000</v>
      </c>
      <c r="M206" s="82">
        <f t="shared" si="66"/>
        <v>85000</v>
      </c>
      <c r="N206" s="2"/>
      <c r="O206" s="2"/>
    </row>
    <row r="207" spans="1:15" ht="16.5">
      <c r="A207" s="113"/>
      <c r="B207" s="113"/>
      <c r="C207" s="62"/>
      <c r="D207" s="63"/>
      <c r="E207" s="63"/>
      <c r="F207" s="80" t="s">
        <v>1</v>
      </c>
      <c r="G207" s="81"/>
      <c r="H207" s="82"/>
      <c r="I207" s="82"/>
      <c r="J207" s="82"/>
      <c r="K207" s="82"/>
      <c r="L207" s="83">
        <f>'4.2 Fin.i projekteve kapita '!S248</f>
        <v>0</v>
      </c>
      <c r="M207" s="82">
        <f t="shared" si="66"/>
        <v>0</v>
      </c>
      <c r="N207" s="2"/>
      <c r="O207" s="2"/>
    </row>
    <row r="208" spans="1:15" ht="16.5">
      <c r="A208" s="113"/>
      <c r="B208" s="113"/>
      <c r="C208" s="62"/>
      <c r="D208" s="63"/>
      <c r="E208" s="63"/>
      <c r="F208" s="80" t="s">
        <v>113</v>
      </c>
      <c r="G208" s="81"/>
      <c r="H208" s="82"/>
      <c r="I208" s="82"/>
      <c r="J208" s="82"/>
      <c r="K208" s="82"/>
      <c r="L208" s="83">
        <f>'4.2 Fin.i projekteve kapita '!T248</f>
        <v>0</v>
      </c>
      <c r="M208" s="82">
        <f t="shared" si="66"/>
        <v>0</v>
      </c>
      <c r="N208" s="2"/>
      <c r="O208" s="2"/>
    </row>
    <row r="209" spans="1:15" ht="16.5">
      <c r="A209" s="116" t="s">
        <v>184</v>
      </c>
      <c r="B209" s="116"/>
      <c r="C209" s="84">
        <v>85097</v>
      </c>
      <c r="D209" s="85"/>
      <c r="E209" s="492" t="s">
        <v>19</v>
      </c>
      <c r="F209" s="493"/>
      <c r="G209" s="86">
        <f t="shared" ref="G209:L209" si="68">SUM(G210:G212)</f>
        <v>0</v>
      </c>
      <c r="H209" s="87">
        <f t="shared" si="68"/>
        <v>0</v>
      </c>
      <c r="I209" s="87">
        <f t="shared" si="68"/>
        <v>0</v>
      </c>
      <c r="J209" s="87">
        <f t="shared" si="68"/>
        <v>0</v>
      </c>
      <c r="K209" s="87">
        <f t="shared" si="68"/>
        <v>0</v>
      </c>
      <c r="L209" s="87">
        <f t="shared" si="68"/>
        <v>182000</v>
      </c>
      <c r="M209" s="87">
        <f t="shared" si="66"/>
        <v>182000</v>
      </c>
      <c r="N209" s="2"/>
      <c r="O209" s="2"/>
    </row>
    <row r="210" spans="1:15" ht="16.5">
      <c r="A210" s="113"/>
      <c r="B210" s="113"/>
      <c r="C210" s="62"/>
      <c r="D210" s="63"/>
      <c r="E210" s="63"/>
      <c r="F210" s="80" t="s">
        <v>112</v>
      </c>
      <c r="G210" s="81"/>
      <c r="H210" s="82"/>
      <c r="I210" s="82"/>
      <c r="J210" s="82"/>
      <c r="K210" s="82"/>
      <c r="L210" s="83">
        <f>'4.2 Fin.i projekteve kapita '!R253</f>
        <v>182000</v>
      </c>
      <c r="M210" s="82">
        <f t="shared" si="66"/>
        <v>182000</v>
      </c>
      <c r="N210" s="2"/>
      <c r="O210" s="2"/>
    </row>
    <row r="211" spans="1:15" ht="16.5">
      <c r="A211" s="113"/>
      <c r="B211" s="113"/>
      <c r="C211" s="62"/>
      <c r="D211" s="63"/>
      <c r="E211" s="63"/>
      <c r="F211" s="80" t="s">
        <v>1</v>
      </c>
      <c r="G211" s="81"/>
      <c r="H211" s="82"/>
      <c r="I211" s="82"/>
      <c r="J211" s="82"/>
      <c r="K211" s="82"/>
      <c r="L211" s="83">
        <f>'4.2 Fin.i projekteve kapita '!S253</f>
        <v>0</v>
      </c>
      <c r="M211" s="82">
        <f t="shared" si="66"/>
        <v>0</v>
      </c>
      <c r="N211" s="2"/>
      <c r="O211" s="2"/>
    </row>
    <row r="212" spans="1:15" ht="16.5">
      <c r="A212" s="113"/>
      <c r="B212" s="113"/>
      <c r="C212" s="62"/>
      <c r="D212" s="63"/>
      <c r="E212" s="63"/>
      <c r="F212" s="80" t="s">
        <v>113</v>
      </c>
      <c r="G212" s="81"/>
      <c r="H212" s="82"/>
      <c r="I212" s="82"/>
      <c r="J212" s="82"/>
      <c r="K212" s="82"/>
      <c r="L212" s="83">
        <f>'4.2 Fin.i projekteve kapita '!T253</f>
        <v>0</v>
      </c>
      <c r="M212" s="82">
        <f t="shared" si="66"/>
        <v>0</v>
      </c>
      <c r="N212" s="2"/>
      <c r="O212" s="2"/>
    </row>
    <row r="213" spans="1:15" ht="16.5">
      <c r="A213" s="115">
        <v>1.18</v>
      </c>
      <c r="B213" s="115"/>
      <c r="C213" s="77">
        <v>920</v>
      </c>
      <c r="D213" s="489" t="s">
        <v>20</v>
      </c>
      <c r="E213" s="490"/>
      <c r="F213" s="491"/>
      <c r="G213" s="78">
        <f>G217+G221+G225+G229+G233</f>
        <v>651</v>
      </c>
      <c r="H213" s="79">
        <f t="shared" ref="H213:K216" si="69">H217+H221+H225+H229</f>
        <v>3957151</v>
      </c>
      <c r="I213" s="79">
        <f t="shared" si="69"/>
        <v>247679</v>
      </c>
      <c r="J213" s="79">
        <f t="shared" si="69"/>
        <v>55000</v>
      </c>
      <c r="K213" s="79">
        <f t="shared" si="69"/>
        <v>50000</v>
      </c>
      <c r="L213" s="79">
        <f t="shared" ref="L213:M216" si="70">L217+L221+L225+L229</f>
        <v>320290</v>
      </c>
      <c r="M213" s="79">
        <f t="shared" si="70"/>
        <v>4630120</v>
      </c>
      <c r="N213" s="2"/>
      <c r="O213" s="2"/>
    </row>
    <row r="214" spans="1:15" ht="16.5">
      <c r="A214" s="113"/>
      <c r="B214" s="113"/>
      <c r="C214" s="62"/>
      <c r="D214" s="63"/>
      <c r="E214" s="63"/>
      <c r="F214" s="80" t="s">
        <v>112</v>
      </c>
      <c r="G214" s="81">
        <f>G218+G222+G226+G230</f>
        <v>651</v>
      </c>
      <c r="H214" s="82">
        <f t="shared" si="69"/>
        <v>3943151</v>
      </c>
      <c r="I214" s="82">
        <f t="shared" si="69"/>
        <v>158459</v>
      </c>
      <c r="J214" s="82">
        <f t="shared" si="69"/>
        <v>55000</v>
      </c>
      <c r="K214" s="82">
        <f t="shared" si="69"/>
        <v>0</v>
      </c>
      <c r="L214" s="82">
        <f t="shared" si="70"/>
        <v>305290</v>
      </c>
      <c r="M214" s="82">
        <f t="shared" si="70"/>
        <v>4461900</v>
      </c>
      <c r="N214" s="2"/>
      <c r="O214" s="2">
        <v>0</v>
      </c>
    </row>
    <row r="215" spans="1:15" ht="16.5">
      <c r="A215" s="113"/>
      <c r="B215" s="113"/>
      <c r="C215" s="62"/>
      <c r="D215" s="63"/>
      <c r="E215" s="63"/>
      <c r="F215" s="80" t="s">
        <v>1</v>
      </c>
      <c r="G215" s="81"/>
      <c r="H215" s="82">
        <f t="shared" si="69"/>
        <v>14000</v>
      </c>
      <c r="I215" s="82">
        <f t="shared" si="69"/>
        <v>89220</v>
      </c>
      <c r="J215" s="82">
        <f t="shared" si="69"/>
        <v>0</v>
      </c>
      <c r="K215" s="82">
        <f t="shared" si="69"/>
        <v>50000</v>
      </c>
      <c r="L215" s="83">
        <f t="shared" si="70"/>
        <v>15000</v>
      </c>
      <c r="M215" s="82">
        <f t="shared" si="70"/>
        <v>168220</v>
      </c>
      <c r="N215" s="2"/>
      <c r="O215" s="68">
        <v>0</v>
      </c>
    </row>
    <row r="216" spans="1:15" ht="16.5">
      <c r="A216" s="113"/>
      <c r="B216" s="113"/>
      <c r="C216" s="62"/>
      <c r="D216" s="63"/>
      <c r="E216" s="63"/>
      <c r="F216" s="80" t="s">
        <v>113</v>
      </c>
      <c r="G216" s="81"/>
      <c r="H216" s="82">
        <f t="shared" si="69"/>
        <v>0</v>
      </c>
      <c r="I216" s="82">
        <f t="shared" si="69"/>
        <v>0</v>
      </c>
      <c r="J216" s="82">
        <f t="shared" si="69"/>
        <v>0</v>
      </c>
      <c r="K216" s="82">
        <f t="shared" si="69"/>
        <v>0</v>
      </c>
      <c r="L216" s="82">
        <f t="shared" si="70"/>
        <v>200000</v>
      </c>
      <c r="M216" s="82">
        <f t="shared" si="70"/>
        <v>200000</v>
      </c>
      <c r="N216" s="2"/>
      <c r="O216" s="2"/>
    </row>
    <row r="217" spans="1:15" ht="16.5">
      <c r="A217" s="116" t="s">
        <v>185</v>
      </c>
      <c r="B217" s="116"/>
      <c r="C217" s="84">
        <v>92085</v>
      </c>
      <c r="D217" s="85"/>
      <c r="E217" s="484" t="s">
        <v>174</v>
      </c>
      <c r="F217" s="485"/>
      <c r="G217" s="86">
        <f t="shared" ref="G217:L217" si="71">SUM(G218:G220)</f>
        <v>8</v>
      </c>
      <c r="H217" s="87">
        <f t="shared" ref="H217:K217" si="72">SUM(H218:H220)</f>
        <v>59000</v>
      </c>
      <c r="I217" s="87">
        <f t="shared" si="72"/>
        <v>45000</v>
      </c>
      <c r="J217" s="87">
        <f t="shared" si="72"/>
        <v>0</v>
      </c>
      <c r="K217" s="87">
        <f t="shared" si="72"/>
        <v>50000</v>
      </c>
      <c r="L217" s="87">
        <f t="shared" si="71"/>
        <v>0</v>
      </c>
      <c r="M217" s="87">
        <f t="shared" ref="M217:M229" si="73">SUM(H217:L217)</f>
        <v>154000</v>
      </c>
      <c r="N217" s="2"/>
      <c r="O217" s="68">
        <v>0</v>
      </c>
    </row>
    <row r="218" spans="1:15" ht="16.5">
      <c r="A218" s="113"/>
      <c r="B218" s="113"/>
      <c r="C218" s="62"/>
      <c r="D218" s="63"/>
      <c r="E218" s="63"/>
      <c r="F218" s="80" t="s">
        <v>112</v>
      </c>
      <c r="G218" s="81">
        <v>8</v>
      </c>
      <c r="H218" s="82">
        <v>59000</v>
      </c>
      <c r="I218" s="82">
        <v>30000</v>
      </c>
      <c r="J218" s="82"/>
      <c r="K218" s="82"/>
      <c r="L218" s="83"/>
      <c r="M218" s="82">
        <f t="shared" si="73"/>
        <v>89000</v>
      </c>
      <c r="N218" s="2"/>
      <c r="O218" s="2"/>
    </row>
    <row r="219" spans="1:15" ht="16.5">
      <c r="A219" s="113"/>
      <c r="B219" s="113"/>
      <c r="C219" s="62"/>
      <c r="D219" s="63"/>
      <c r="E219" s="63"/>
      <c r="F219" s="80" t="s">
        <v>1</v>
      </c>
      <c r="G219" s="81"/>
      <c r="H219" s="82"/>
      <c r="I219" s="82">
        <v>15000</v>
      </c>
      <c r="J219" s="82"/>
      <c r="K219" s="82">
        <v>50000</v>
      </c>
      <c r="L219" s="83"/>
      <c r="M219" s="82">
        <f t="shared" si="73"/>
        <v>65000</v>
      </c>
      <c r="N219" s="2"/>
      <c r="O219" s="2">
        <v>0</v>
      </c>
    </row>
    <row r="220" spans="1:15" ht="16.5">
      <c r="A220" s="113"/>
      <c r="B220" s="113"/>
      <c r="C220" s="62"/>
      <c r="D220" s="63"/>
      <c r="E220" s="63"/>
      <c r="F220" s="80" t="s">
        <v>113</v>
      </c>
      <c r="G220" s="81"/>
      <c r="H220" s="82"/>
      <c r="I220" s="82"/>
      <c r="J220" s="82"/>
      <c r="K220" s="82"/>
      <c r="L220" s="83">
        <v>0</v>
      </c>
      <c r="M220" s="82">
        <f t="shared" si="73"/>
        <v>0</v>
      </c>
      <c r="N220" s="2"/>
      <c r="O220" s="2"/>
    </row>
    <row r="221" spans="1:15" ht="16.5">
      <c r="A221" s="116" t="s">
        <v>186</v>
      </c>
      <c r="B221" s="116"/>
      <c r="C221" s="84">
        <v>92530</v>
      </c>
      <c r="D221" s="85"/>
      <c r="E221" s="484" t="s">
        <v>187</v>
      </c>
      <c r="F221" s="485"/>
      <c r="G221" s="86">
        <f t="shared" ref="G221:L221" si="74">SUM(G222:G224)</f>
        <v>44</v>
      </c>
      <c r="H221" s="87">
        <f t="shared" si="74"/>
        <v>230000</v>
      </c>
      <c r="I221" s="87">
        <f t="shared" si="74"/>
        <v>84925</v>
      </c>
      <c r="J221" s="87">
        <f t="shared" si="74"/>
        <v>11000</v>
      </c>
      <c r="K221" s="87">
        <f t="shared" si="74"/>
        <v>0</v>
      </c>
      <c r="L221" s="87">
        <f t="shared" si="74"/>
        <v>47000</v>
      </c>
      <c r="M221" s="87">
        <f t="shared" si="73"/>
        <v>372925</v>
      </c>
      <c r="N221" s="2"/>
      <c r="O221" s="68">
        <v>0</v>
      </c>
    </row>
    <row r="222" spans="1:15" ht="16.5">
      <c r="A222" s="113"/>
      <c r="B222" s="113"/>
      <c r="C222" s="62"/>
      <c r="D222" s="63"/>
      <c r="E222" s="63"/>
      <c r="F222" s="80" t="s">
        <v>112</v>
      </c>
      <c r="G222" s="81">
        <v>44</v>
      </c>
      <c r="H222" s="92">
        <v>230000</v>
      </c>
      <c r="I222" s="93">
        <v>16925</v>
      </c>
      <c r="J222" s="93">
        <v>11000</v>
      </c>
      <c r="K222" s="82"/>
      <c r="L222" s="83">
        <f>'4.2 Fin.i projekteve kapita '!R270</f>
        <v>47000</v>
      </c>
      <c r="M222" s="82">
        <f t="shared" si="73"/>
        <v>304925</v>
      </c>
      <c r="N222" s="2"/>
      <c r="O222" s="2"/>
    </row>
    <row r="223" spans="1:15" ht="16.5">
      <c r="A223" s="113"/>
      <c r="B223" s="113"/>
      <c r="C223" s="62"/>
      <c r="D223" s="63"/>
      <c r="E223" s="63"/>
      <c r="F223" s="80" t="s">
        <v>1</v>
      </c>
      <c r="G223" s="81"/>
      <c r="H223" s="93"/>
      <c r="I223" s="93">
        <v>68000</v>
      </c>
      <c r="J223" s="93"/>
      <c r="K223" s="82"/>
      <c r="L223" s="83">
        <f>'4.2 Fin.i projekteve kapita '!S270</f>
        <v>0</v>
      </c>
      <c r="M223" s="82">
        <f t="shared" si="73"/>
        <v>68000</v>
      </c>
      <c r="N223" s="2"/>
      <c r="O223" s="2"/>
    </row>
    <row r="224" spans="1:15" ht="16.5">
      <c r="A224" s="113"/>
      <c r="B224" s="113"/>
      <c r="C224" s="62"/>
      <c r="D224" s="63"/>
      <c r="E224" s="63"/>
      <c r="F224" s="80" t="s">
        <v>113</v>
      </c>
      <c r="G224" s="81"/>
      <c r="H224" s="82"/>
      <c r="I224" s="82"/>
      <c r="J224" s="82"/>
      <c r="K224" s="82"/>
      <c r="L224" s="83">
        <f>'4.2 Fin.i projekteve kapita '!T270</f>
        <v>0</v>
      </c>
      <c r="M224" s="82">
        <f t="shared" si="73"/>
        <v>0</v>
      </c>
      <c r="N224" s="2"/>
      <c r="O224" s="2"/>
    </row>
    <row r="225" spans="1:15" ht="16.5">
      <c r="A225" s="116" t="s">
        <v>188</v>
      </c>
      <c r="B225" s="116"/>
      <c r="C225" s="84">
        <v>93480</v>
      </c>
      <c r="D225" s="85"/>
      <c r="E225" s="484" t="s">
        <v>21</v>
      </c>
      <c r="F225" s="485"/>
      <c r="G225" s="86">
        <f>SUM(G226:G228)</f>
        <v>471</v>
      </c>
      <c r="H225" s="87">
        <f>SUM(H226:H228)</f>
        <v>2840000</v>
      </c>
      <c r="I225" s="87">
        <f>SUM(I226:I228)</f>
        <v>77254</v>
      </c>
      <c r="J225" s="87">
        <f>SUM(J226:J228)</f>
        <v>32000</v>
      </c>
      <c r="K225" s="87">
        <f>SUM(K226:K228)</f>
        <v>0</v>
      </c>
      <c r="L225" s="87">
        <f>SUM(L226:L227)</f>
        <v>273290</v>
      </c>
      <c r="M225" s="87">
        <f t="shared" si="73"/>
        <v>3222544</v>
      </c>
      <c r="N225" s="2"/>
      <c r="O225" s="2"/>
    </row>
    <row r="226" spans="1:15" ht="16.5">
      <c r="A226" s="113"/>
      <c r="B226" s="113"/>
      <c r="C226" s="62"/>
      <c r="D226" s="63"/>
      <c r="E226" s="63"/>
      <c r="F226" s="80" t="s">
        <v>112</v>
      </c>
      <c r="G226" s="81">
        <v>471</v>
      </c>
      <c r="H226" s="94">
        <v>2840000</v>
      </c>
      <c r="I226" s="93">
        <v>76534</v>
      </c>
      <c r="J226" s="93">
        <v>32000</v>
      </c>
      <c r="K226" s="82"/>
      <c r="L226" s="83">
        <f>'4.2 Fin.i projekteve kapita '!R279</f>
        <v>258290</v>
      </c>
      <c r="M226" s="82">
        <f t="shared" si="73"/>
        <v>3206824</v>
      </c>
      <c r="N226" s="2"/>
      <c r="O226" s="2"/>
    </row>
    <row r="227" spans="1:15" ht="16.5">
      <c r="A227" s="113"/>
      <c r="B227" s="113"/>
      <c r="C227" s="62"/>
      <c r="D227" s="63"/>
      <c r="E227" s="63"/>
      <c r="F227" s="80" t="s">
        <v>1</v>
      </c>
      <c r="G227" s="81"/>
      <c r="H227" s="93"/>
      <c r="I227" s="93">
        <v>720</v>
      </c>
      <c r="J227" s="93"/>
      <c r="K227" s="82"/>
      <c r="L227" s="83">
        <f>'4.2 Fin.i projekteve kapita '!S279</f>
        <v>15000</v>
      </c>
      <c r="M227" s="82">
        <f t="shared" si="73"/>
        <v>15720</v>
      </c>
      <c r="N227" s="2"/>
      <c r="O227" s="2"/>
    </row>
    <row r="228" spans="1:15" ht="16.5">
      <c r="A228" s="113"/>
      <c r="B228" s="113"/>
      <c r="C228" s="62"/>
      <c r="D228" s="63"/>
      <c r="E228" s="63"/>
      <c r="F228" s="80" t="s">
        <v>113</v>
      </c>
      <c r="G228" s="81"/>
      <c r="H228" s="82"/>
      <c r="I228" s="82"/>
      <c r="J228" s="82"/>
      <c r="K228" s="82"/>
      <c r="L228" s="83">
        <f>'4.2 Fin.i projekteve kapita '!T279</f>
        <v>200000</v>
      </c>
      <c r="M228" s="82">
        <f t="shared" si="73"/>
        <v>200000</v>
      </c>
      <c r="N228" s="2"/>
      <c r="O228" s="2"/>
    </row>
    <row r="229" spans="1:15" ht="16.5">
      <c r="A229" s="116" t="s">
        <v>189</v>
      </c>
      <c r="B229" s="116"/>
      <c r="C229" s="84">
        <v>94680</v>
      </c>
      <c r="D229" s="85"/>
      <c r="E229" s="484" t="s">
        <v>22</v>
      </c>
      <c r="F229" s="485"/>
      <c r="G229" s="86">
        <f t="shared" ref="G229:L229" si="75">SUM(G230:G232)</f>
        <v>128</v>
      </c>
      <c r="H229" s="87">
        <f t="shared" si="75"/>
        <v>828151</v>
      </c>
      <c r="I229" s="87">
        <f t="shared" si="75"/>
        <v>40500</v>
      </c>
      <c r="J229" s="87">
        <f t="shared" si="75"/>
        <v>12000</v>
      </c>
      <c r="K229" s="87">
        <f t="shared" si="75"/>
        <v>0</v>
      </c>
      <c r="L229" s="87">
        <f t="shared" si="75"/>
        <v>0</v>
      </c>
      <c r="M229" s="87">
        <f t="shared" si="73"/>
        <v>880651</v>
      </c>
      <c r="N229" s="2"/>
      <c r="O229" s="2"/>
    </row>
    <row r="230" spans="1:15" ht="16.5">
      <c r="A230" s="113"/>
      <c r="B230" s="113"/>
      <c r="C230" s="62"/>
      <c r="D230" s="63"/>
      <c r="E230" s="63"/>
      <c r="F230" s="80" t="s">
        <v>112</v>
      </c>
      <c r="G230" s="81">
        <v>128</v>
      </c>
      <c r="H230" s="93">
        <v>814151</v>
      </c>
      <c r="I230" s="93">
        <v>35000</v>
      </c>
      <c r="J230" s="93">
        <v>12000</v>
      </c>
      <c r="K230" s="82"/>
      <c r="L230" s="83">
        <f>'4.2 Fin.i projekteve kapita '!R303</f>
        <v>0</v>
      </c>
      <c r="M230" s="82">
        <f>SUM(H230:L230)</f>
        <v>861151</v>
      </c>
      <c r="N230" s="2"/>
      <c r="O230" s="2"/>
    </row>
    <row r="231" spans="1:15" ht="16.5">
      <c r="A231" s="113"/>
      <c r="B231" s="113"/>
      <c r="C231" s="62"/>
      <c r="D231" s="63"/>
      <c r="E231" s="63"/>
      <c r="F231" s="80" t="s">
        <v>1</v>
      </c>
      <c r="G231" s="81"/>
      <c r="H231" s="93">
        <v>14000</v>
      </c>
      <c r="I231" s="93">
        <v>5500</v>
      </c>
      <c r="J231" s="93"/>
      <c r="K231" s="82"/>
      <c r="L231" s="83">
        <f>'4.2 Fin.i projekteve kapita '!S303</f>
        <v>0</v>
      </c>
      <c r="M231" s="82">
        <f>SUM(H231:L231)</f>
        <v>19500</v>
      </c>
      <c r="N231" s="2"/>
      <c r="O231" s="2"/>
    </row>
    <row r="232" spans="1:15" ht="16.5">
      <c r="A232" s="113"/>
      <c r="B232" s="113"/>
      <c r="C232" s="62"/>
      <c r="D232" s="63"/>
      <c r="E232" s="63"/>
      <c r="F232" s="80" t="s">
        <v>113</v>
      </c>
      <c r="G232" s="81"/>
      <c r="H232" s="82"/>
      <c r="I232" s="82"/>
      <c r="J232" s="82"/>
      <c r="K232" s="82"/>
      <c r="L232" s="83"/>
      <c r="M232" s="82">
        <f>SUM(H232:L232)</f>
        <v>0</v>
      </c>
      <c r="N232" s="2"/>
      <c r="O232" s="2"/>
    </row>
    <row r="233" spans="1:15" ht="16.5">
      <c r="A233" s="116" t="s">
        <v>190</v>
      </c>
      <c r="B233" s="116"/>
      <c r="C233" s="84">
        <v>95960</v>
      </c>
      <c r="D233" s="85"/>
      <c r="E233" s="484" t="s">
        <v>191</v>
      </c>
      <c r="F233" s="485"/>
      <c r="G233" s="86">
        <f>SUM(G234:G236)</f>
        <v>0</v>
      </c>
      <c r="H233" s="87"/>
      <c r="I233" s="87"/>
      <c r="J233" s="87"/>
      <c r="K233" s="87"/>
      <c r="L233" s="87"/>
      <c r="M233" s="87"/>
      <c r="N233" s="2"/>
      <c r="O233" s="2"/>
    </row>
    <row r="234" spans="1:15" ht="16.5">
      <c r="A234" s="113"/>
      <c r="B234" s="113"/>
      <c r="C234" s="62"/>
      <c r="D234" s="63"/>
      <c r="E234" s="63"/>
      <c r="F234" s="80" t="s">
        <v>112</v>
      </c>
      <c r="G234" s="81"/>
      <c r="H234" s="82"/>
      <c r="I234" s="82"/>
      <c r="J234" s="82"/>
      <c r="K234" s="82"/>
      <c r="L234" s="83"/>
      <c r="M234" s="82"/>
      <c r="N234" s="2"/>
      <c r="O234" s="2"/>
    </row>
    <row r="235" spans="1:15" ht="16.5">
      <c r="A235" s="113"/>
      <c r="B235" s="113"/>
      <c r="C235" s="62"/>
      <c r="D235" s="63"/>
      <c r="E235" s="63"/>
      <c r="F235" s="80" t="s">
        <v>1</v>
      </c>
      <c r="G235" s="81"/>
      <c r="H235" s="82"/>
      <c r="I235" s="82"/>
      <c r="J235" s="82"/>
      <c r="K235" s="82"/>
      <c r="L235" s="83"/>
      <c r="M235" s="82"/>
      <c r="N235" s="2"/>
      <c r="O235" s="2"/>
    </row>
    <row r="236" spans="1:15" ht="16.5">
      <c r="A236" s="113"/>
      <c r="B236" s="113"/>
      <c r="C236" s="62"/>
      <c r="D236" s="63"/>
      <c r="E236" s="63"/>
      <c r="F236" s="80" t="s">
        <v>113</v>
      </c>
      <c r="G236" s="81"/>
      <c r="H236" s="82"/>
      <c r="I236" s="82"/>
      <c r="J236" s="82"/>
      <c r="K236" s="82"/>
      <c r="L236" s="83"/>
      <c r="M236" s="82"/>
      <c r="N236" s="2"/>
      <c r="O236" s="2"/>
    </row>
    <row r="237" spans="1:15" ht="16.5">
      <c r="A237" s="116" t="s">
        <v>190</v>
      </c>
      <c r="B237" s="116"/>
      <c r="C237" s="84">
        <v>95990</v>
      </c>
      <c r="D237" s="85"/>
      <c r="E237" s="484" t="s">
        <v>191</v>
      </c>
      <c r="F237" s="485"/>
      <c r="G237" s="86">
        <f>SUM(G238:G240)</f>
        <v>0</v>
      </c>
      <c r="H237" s="87"/>
      <c r="I237" s="87"/>
      <c r="J237" s="87"/>
      <c r="K237" s="87"/>
      <c r="L237" s="87"/>
      <c r="M237" s="87"/>
      <c r="N237" s="2"/>
      <c r="O237" s="2"/>
    </row>
    <row r="238" spans="1:15" ht="16.5">
      <c r="A238" s="113"/>
      <c r="B238" s="113"/>
      <c r="C238" s="62"/>
      <c r="D238" s="63"/>
      <c r="E238" s="63"/>
      <c r="F238" s="80" t="s">
        <v>112</v>
      </c>
      <c r="G238" s="81"/>
      <c r="H238" s="82"/>
      <c r="I238" s="82"/>
      <c r="J238" s="82"/>
      <c r="K238" s="82"/>
      <c r="L238" s="83"/>
      <c r="M238" s="82"/>
      <c r="N238" s="2"/>
      <c r="O238" s="2"/>
    </row>
    <row r="239" spans="1:15" ht="16.5">
      <c r="A239" s="113"/>
      <c r="B239" s="113"/>
      <c r="C239" s="62"/>
      <c r="D239" s="63"/>
      <c r="E239" s="63"/>
      <c r="F239" s="80" t="s">
        <v>1</v>
      </c>
      <c r="G239" s="81"/>
      <c r="H239" s="82"/>
      <c r="I239" s="82"/>
      <c r="J239" s="82"/>
      <c r="K239" s="82"/>
      <c r="L239" s="83"/>
      <c r="M239" s="82"/>
      <c r="N239" s="2"/>
      <c r="O239" s="2"/>
    </row>
    <row r="240" spans="1:15" ht="16.5">
      <c r="A240" s="113"/>
      <c r="B240" s="113"/>
      <c r="C240" s="62"/>
      <c r="D240" s="63"/>
      <c r="E240" s="63"/>
      <c r="F240" s="80" t="s">
        <v>113</v>
      </c>
      <c r="G240" s="81"/>
      <c r="H240" s="82"/>
      <c r="I240" s="82"/>
      <c r="J240" s="82"/>
      <c r="K240" s="82"/>
      <c r="L240" s="83"/>
      <c r="M240" s="82"/>
      <c r="N240" s="2"/>
      <c r="O240" s="2"/>
    </row>
  </sheetData>
  <mergeCells count="60">
    <mergeCell ref="E45:F45"/>
    <mergeCell ref="A1:M1"/>
    <mergeCell ref="B4:E4"/>
    <mergeCell ref="D9:F9"/>
    <mergeCell ref="E13:F13"/>
    <mergeCell ref="E17:F17"/>
    <mergeCell ref="D21:F21"/>
    <mergeCell ref="D25:F25"/>
    <mergeCell ref="E29:F29"/>
    <mergeCell ref="E33:F33"/>
    <mergeCell ref="E37:F37"/>
    <mergeCell ref="E41:F41"/>
    <mergeCell ref="E93:F93"/>
    <mergeCell ref="E49:F49"/>
    <mergeCell ref="E53:F53"/>
    <mergeCell ref="D57:F57"/>
    <mergeCell ref="D61:F61"/>
    <mergeCell ref="D65:F65"/>
    <mergeCell ref="E69:F69"/>
    <mergeCell ref="E73:F73"/>
    <mergeCell ref="D77:F77"/>
    <mergeCell ref="E81:F81"/>
    <mergeCell ref="E85:F85"/>
    <mergeCell ref="E89:F89"/>
    <mergeCell ref="E141:F141"/>
    <mergeCell ref="E97:F97"/>
    <mergeCell ref="E101:F101"/>
    <mergeCell ref="E105:F105"/>
    <mergeCell ref="D109:F109"/>
    <mergeCell ref="D113:F113"/>
    <mergeCell ref="E117:F117"/>
    <mergeCell ref="E121:F121"/>
    <mergeCell ref="E125:F125"/>
    <mergeCell ref="D129:F129"/>
    <mergeCell ref="E133:F133"/>
    <mergeCell ref="E137:F137"/>
    <mergeCell ref="E189:F189"/>
    <mergeCell ref="D145:F145"/>
    <mergeCell ref="E149:F149"/>
    <mergeCell ref="E153:F153"/>
    <mergeCell ref="E157:F157"/>
    <mergeCell ref="D161:F161"/>
    <mergeCell ref="E165:F165"/>
    <mergeCell ref="E169:F169"/>
    <mergeCell ref="D173:F173"/>
    <mergeCell ref="E177:F177"/>
    <mergeCell ref="E181:F181"/>
    <mergeCell ref="E185:F185"/>
    <mergeCell ref="E237:F237"/>
    <mergeCell ref="D193:F193"/>
    <mergeCell ref="D197:F197"/>
    <mergeCell ref="E201:F201"/>
    <mergeCell ref="E205:F205"/>
    <mergeCell ref="E209:F209"/>
    <mergeCell ref="D213:F213"/>
    <mergeCell ref="E217:F217"/>
    <mergeCell ref="E221:F221"/>
    <mergeCell ref="E225:F225"/>
    <mergeCell ref="E229:F229"/>
    <mergeCell ref="E233:F233"/>
  </mergeCells>
  <pageMargins left="0.7" right="0.7" top="0.75" bottom="0.75" header="0.3" footer="0.3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312"/>
  <sheetViews>
    <sheetView tabSelected="1" view="pageBreakPreview" topLeftCell="B85" zoomScale="60" zoomScaleNormal="50" workbookViewId="0">
      <selection activeCell="L96" sqref="L96"/>
    </sheetView>
  </sheetViews>
  <sheetFormatPr defaultRowHeight="16.5"/>
  <cols>
    <col min="1" max="1" width="5.85546875" style="125" customWidth="1"/>
    <col min="2" max="2" width="6.28515625" style="121" customWidth="1"/>
    <col min="3" max="3" width="10.5703125" style="124" customWidth="1"/>
    <col min="4" max="4" width="12.7109375" style="121" customWidth="1"/>
    <col min="5" max="6" width="8" style="121" customWidth="1"/>
    <col min="7" max="7" width="6.42578125" style="121" customWidth="1"/>
    <col min="8" max="8" width="62.5703125" style="123" customWidth="1"/>
    <col min="9" max="9" width="23.5703125" style="121" customWidth="1"/>
    <col min="10" max="10" width="23" style="121" customWidth="1"/>
    <col min="11" max="11" width="22.28515625" style="121" customWidth="1"/>
    <col min="12" max="12" width="21.5703125" style="121" customWidth="1"/>
    <col min="13" max="13" width="22.85546875" style="121" customWidth="1"/>
    <col min="14" max="14" width="23.28515625" style="121" customWidth="1"/>
    <col min="15" max="15" width="21.140625" style="121" customWidth="1"/>
    <col min="16" max="16" width="22.28515625" style="121" customWidth="1"/>
    <col min="17" max="17" width="22" style="121" customWidth="1"/>
    <col min="18" max="18" width="23.42578125" style="121" customWidth="1"/>
    <col min="19" max="19" width="20.28515625" style="121" customWidth="1"/>
    <col min="20" max="20" width="21.7109375" style="121" customWidth="1"/>
    <col min="21" max="21" width="22.7109375" style="122" customWidth="1"/>
    <col min="22" max="22" width="17.5703125" style="122" customWidth="1"/>
    <col min="23" max="23" width="18.42578125" style="121" customWidth="1"/>
    <col min="24" max="16384" width="9.140625" style="121"/>
  </cols>
  <sheetData>
    <row r="1" spans="1:22" ht="23.25" customHeight="1">
      <c r="A1" s="499" t="s">
        <v>457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22"/>
      <c r="S1" s="423"/>
      <c r="T1" s="422"/>
    </row>
    <row r="2" spans="1:22" ht="43.5" customHeight="1">
      <c r="A2" s="499" t="s">
        <v>456</v>
      </c>
      <c r="B2" s="499"/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499"/>
      <c r="P2" s="499"/>
      <c r="Q2" s="499"/>
      <c r="R2" s="422"/>
      <c r="S2" s="422"/>
      <c r="T2" s="422"/>
    </row>
    <row r="3" spans="1:22" ht="16.5" customHeight="1">
      <c r="A3" s="421"/>
      <c r="B3" s="418"/>
      <c r="C3" s="420"/>
      <c r="D3" s="418"/>
      <c r="E3" s="418"/>
      <c r="F3" s="419"/>
      <c r="G3" s="418"/>
      <c r="H3" s="432"/>
      <c r="I3" s="414"/>
      <c r="J3" s="417"/>
      <c r="K3" s="417"/>
      <c r="L3" s="414"/>
      <c r="M3" s="415"/>
      <c r="N3" s="416"/>
      <c r="O3" s="416"/>
      <c r="P3" s="415"/>
      <c r="Q3" s="415"/>
      <c r="R3" s="414"/>
      <c r="S3" s="414"/>
      <c r="T3" s="414"/>
    </row>
    <row r="4" spans="1:22">
      <c r="A4" s="521" t="s">
        <v>455</v>
      </c>
      <c r="B4" s="523" t="s">
        <v>454</v>
      </c>
      <c r="C4" s="525" t="s">
        <v>453</v>
      </c>
      <c r="D4" s="523" t="s">
        <v>0</v>
      </c>
      <c r="E4" s="523" t="s">
        <v>452</v>
      </c>
      <c r="F4" s="527" t="s">
        <v>451</v>
      </c>
      <c r="G4" s="529" t="s">
        <v>450</v>
      </c>
      <c r="H4" s="530" t="s">
        <v>449</v>
      </c>
      <c r="I4" s="527" t="s">
        <v>448</v>
      </c>
      <c r="J4" s="532"/>
      <c r="K4" s="533"/>
      <c r="L4" s="413">
        <v>2021</v>
      </c>
      <c r="M4" s="527" t="s">
        <v>447</v>
      </c>
      <c r="N4" s="532"/>
      <c r="O4" s="533"/>
      <c r="P4" s="413">
        <v>2022</v>
      </c>
      <c r="Q4" s="527" t="s">
        <v>446</v>
      </c>
      <c r="R4" s="532"/>
      <c r="S4" s="533"/>
      <c r="T4" s="413">
        <v>2023</v>
      </c>
    </row>
    <row r="5" spans="1:22" ht="33" customHeight="1">
      <c r="A5" s="522"/>
      <c r="B5" s="524"/>
      <c r="C5" s="526"/>
      <c r="D5" s="524"/>
      <c r="E5" s="524"/>
      <c r="F5" s="528"/>
      <c r="G5" s="524"/>
      <c r="H5" s="531"/>
      <c r="I5" s="412" t="s">
        <v>445</v>
      </c>
      <c r="J5" s="412" t="s">
        <v>444</v>
      </c>
      <c r="K5" s="412" t="s">
        <v>1</v>
      </c>
      <c r="L5" s="412" t="s">
        <v>443</v>
      </c>
      <c r="M5" s="412" t="s">
        <v>445</v>
      </c>
      <c r="N5" s="412" t="s">
        <v>444</v>
      </c>
      <c r="O5" s="412" t="s">
        <v>1</v>
      </c>
      <c r="P5" s="412" t="s">
        <v>443</v>
      </c>
      <c r="Q5" s="412" t="s">
        <v>445</v>
      </c>
      <c r="R5" s="412" t="s">
        <v>444</v>
      </c>
      <c r="S5" s="412" t="s">
        <v>1</v>
      </c>
      <c r="T5" s="412" t="s">
        <v>443</v>
      </c>
    </row>
    <row r="6" spans="1:22">
      <c r="A6" s="411"/>
      <c r="B6" s="403"/>
      <c r="C6" s="410"/>
      <c r="D6" s="403"/>
      <c r="E6" s="403"/>
      <c r="F6" s="409"/>
      <c r="G6" s="408"/>
      <c r="H6" s="433"/>
      <c r="I6" s="406"/>
      <c r="J6" s="407"/>
      <c r="K6" s="407"/>
      <c r="L6" s="406"/>
      <c r="M6" s="406"/>
      <c r="N6" s="43"/>
      <c r="O6" s="406"/>
      <c r="P6" s="406"/>
      <c r="Q6" s="406"/>
      <c r="R6" s="406"/>
      <c r="S6" s="431"/>
      <c r="T6" s="406"/>
    </row>
    <row r="7" spans="1:22">
      <c r="A7" s="534" t="s">
        <v>2</v>
      </c>
      <c r="B7" s="534"/>
      <c r="C7" s="534"/>
      <c r="D7" s="534"/>
      <c r="E7" s="534"/>
      <c r="F7" s="534"/>
      <c r="G7" s="534"/>
      <c r="H7" s="534"/>
      <c r="I7" s="479">
        <v>2904191</v>
      </c>
      <c r="J7" s="405"/>
      <c r="K7" s="480"/>
      <c r="L7" s="404"/>
      <c r="M7" s="481">
        <v>4189837</v>
      </c>
      <c r="N7" s="404">
        <f>M7-M9</f>
        <v>0</v>
      </c>
      <c r="O7" s="404"/>
      <c r="P7" s="475"/>
      <c r="Q7" s="481">
        <v>4492124</v>
      </c>
      <c r="R7" s="404">
        <f>Q7-Q9</f>
        <v>0</v>
      </c>
      <c r="S7" s="404"/>
      <c r="T7" s="475"/>
    </row>
    <row r="8" spans="1:22">
      <c r="A8" s="241"/>
      <c r="B8" s="156"/>
      <c r="C8" s="240"/>
      <c r="D8" s="184"/>
      <c r="E8" s="184"/>
      <c r="F8" s="402"/>
      <c r="G8" s="401"/>
      <c r="H8" s="434">
        <f>I7-I9</f>
        <v>0</v>
      </c>
      <c r="I8" s="460"/>
      <c r="J8" s="461"/>
      <c r="K8" s="461"/>
      <c r="L8" s="400"/>
      <c r="M8" s="482"/>
      <c r="N8" s="459"/>
      <c r="O8" s="459"/>
      <c r="P8" s="399"/>
      <c r="Q8" s="459"/>
      <c r="R8" s="459"/>
      <c r="S8" s="459"/>
      <c r="T8" s="399"/>
    </row>
    <row r="9" spans="1:22" s="395" customFormat="1">
      <c r="A9" s="398">
        <v>633</v>
      </c>
      <c r="B9" s="535" t="s">
        <v>241</v>
      </c>
      <c r="C9" s="535"/>
      <c r="D9" s="535"/>
      <c r="E9" s="535"/>
      <c r="F9" s="535"/>
      <c r="G9" s="535"/>
      <c r="H9" s="435" t="s">
        <v>442</v>
      </c>
      <c r="I9" s="397">
        <f t="shared" ref="I9:T9" si="0">I15+I21+I27+I67+I86+I121+I199+I220+I243+I268</f>
        <v>2904191</v>
      </c>
      <c r="J9" s="397">
        <f t="shared" si="0"/>
        <v>2363982</v>
      </c>
      <c r="K9" s="397">
        <f t="shared" si="0"/>
        <v>540209</v>
      </c>
      <c r="L9" s="397">
        <f t="shared" si="0"/>
        <v>8688000</v>
      </c>
      <c r="M9" s="397">
        <f t="shared" si="0"/>
        <v>4189837</v>
      </c>
      <c r="N9" s="397">
        <f t="shared" si="0"/>
        <v>3479896</v>
      </c>
      <c r="O9" s="397">
        <f t="shared" si="0"/>
        <v>709941</v>
      </c>
      <c r="P9" s="397">
        <f t="shared" si="0"/>
        <v>4947000</v>
      </c>
      <c r="Q9" s="397">
        <f t="shared" si="0"/>
        <v>4492124</v>
      </c>
      <c r="R9" s="397">
        <f t="shared" si="0"/>
        <v>3641487</v>
      </c>
      <c r="S9" s="397">
        <f t="shared" si="0"/>
        <v>850637</v>
      </c>
      <c r="T9" s="397">
        <f t="shared" si="0"/>
        <v>965000</v>
      </c>
      <c r="U9" s="396"/>
      <c r="V9" s="396"/>
    </row>
    <row r="10" spans="1:22">
      <c r="A10" s="368"/>
      <c r="B10" s="369"/>
      <c r="C10" s="368">
        <v>160</v>
      </c>
      <c r="D10" s="508" t="s">
        <v>3</v>
      </c>
      <c r="E10" s="508"/>
      <c r="F10" s="508"/>
      <c r="G10" s="508"/>
      <c r="H10" s="508"/>
      <c r="I10" s="367">
        <f t="shared" ref="I10:T10" si="1">I11</f>
        <v>0</v>
      </c>
      <c r="J10" s="367">
        <f t="shared" si="1"/>
        <v>0</v>
      </c>
      <c r="K10" s="367">
        <f t="shared" si="1"/>
        <v>0</v>
      </c>
      <c r="L10" s="367">
        <f t="shared" si="1"/>
        <v>0</v>
      </c>
      <c r="M10" s="367">
        <f t="shared" si="1"/>
        <v>0</v>
      </c>
      <c r="N10" s="367">
        <f t="shared" si="1"/>
        <v>0</v>
      </c>
      <c r="O10" s="367">
        <f t="shared" si="1"/>
        <v>0</v>
      </c>
      <c r="P10" s="367">
        <f t="shared" si="1"/>
        <v>0</v>
      </c>
      <c r="Q10" s="367">
        <f t="shared" si="1"/>
        <v>0</v>
      </c>
      <c r="R10" s="367">
        <f t="shared" si="1"/>
        <v>0</v>
      </c>
      <c r="S10" s="367">
        <f t="shared" si="1"/>
        <v>0</v>
      </c>
      <c r="T10" s="367">
        <f t="shared" si="1"/>
        <v>0</v>
      </c>
    </row>
    <row r="11" spans="1:22" ht="16.5" customHeight="1">
      <c r="A11" s="250"/>
      <c r="B11" s="249"/>
      <c r="C11" s="394">
        <v>16017</v>
      </c>
      <c r="D11" s="248"/>
      <c r="E11" s="510" t="s">
        <v>3</v>
      </c>
      <c r="F11" s="510"/>
      <c r="G11" s="510"/>
      <c r="H11" s="510"/>
      <c r="I11" s="248">
        <f t="shared" ref="I11:T11" si="2">SUM(I12:I13)</f>
        <v>0</v>
      </c>
      <c r="J11" s="248">
        <f t="shared" si="2"/>
        <v>0</v>
      </c>
      <c r="K11" s="248">
        <f t="shared" si="2"/>
        <v>0</v>
      </c>
      <c r="L11" s="248">
        <f t="shared" si="2"/>
        <v>0</v>
      </c>
      <c r="M11" s="248">
        <f t="shared" si="2"/>
        <v>0</v>
      </c>
      <c r="N11" s="248">
        <f t="shared" si="2"/>
        <v>0</v>
      </c>
      <c r="O11" s="248">
        <f t="shared" si="2"/>
        <v>0</v>
      </c>
      <c r="P11" s="248">
        <f t="shared" si="2"/>
        <v>0</v>
      </c>
      <c r="Q11" s="248">
        <f t="shared" si="2"/>
        <v>0</v>
      </c>
      <c r="R11" s="248">
        <f t="shared" si="2"/>
        <v>0</v>
      </c>
      <c r="S11" s="248">
        <f t="shared" si="2"/>
        <v>0</v>
      </c>
      <c r="T11" s="248">
        <f t="shared" si="2"/>
        <v>0</v>
      </c>
    </row>
    <row r="12" spans="1:22">
      <c r="A12" s="186"/>
      <c r="B12" s="254"/>
      <c r="C12" s="392"/>
      <c r="D12" s="253"/>
      <c r="E12" s="253"/>
      <c r="F12" s="245"/>
      <c r="G12" s="391"/>
      <c r="H12" s="393"/>
      <c r="I12" s="253">
        <f>J12+K12</f>
        <v>0</v>
      </c>
      <c r="J12" s="253">
        <v>0</v>
      </c>
      <c r="K12" s="253">
        <v>0</v>
      </c>
      <c r="L12" s="239"/>
      <c r="M12" s="253">
        <v>0</v>
      </c>
      <c r="N12" s="253">
        <v>0</v>
      </c>
      <c r="O12" s="253">
        <v>0</v>
      </c>
      <c r="P12" s="239"/>
      <c r="Q12" s="253">
        <v>0</v>
      </c>
      <c r="R12" s="253">
        <v>0</v>
      </c>
      <c r="S12" s="253">
        <v>0</v>
      </c>
      <c r="T12" s="253">
        <v>0</v>
      </c>
    </row>
    <row r="13" spans="1:22">
      <c r="A13" s="186"/>
      <c r="B13" s="254"/>
      <c r="C13" s="392"/>
      <c r="D13" s="253"/>
      <c r="E13" s="253"/>
      <c r="F13" s="245"/>
      <c r="G13" s="391"/>
      <c r="H13" s="393"/>
      <c r="I13" s="253">
        <f>J13+K13</f>
        <v>0</v>
      </c>
      <c r="J13" s="253">
        <v>0</v>
      </c>
      <c r="K13" s="253">
        <v>0</v>
      </c>
      <c r="L13" s="239"/>
      <c r="M13" s="253">
        <v>0</v>
      </c>
      <c r="N13" s="253">
        <v>0</v>
      </c>
      <c r="O13" s="253">
        <v>0</v>
      </c>
      <c r="P13" s="239"/>
      <c r="Q13" s="253">
        <v>0</v>
      </c>
      <c r="R13" s="253">
        <v>0</v>
      </c>
      <c r="S13" s="253">
        <v>0</v>
      </c>
      <c r="T13" s="253">
        <v>0</v>
      </c>
    </row>
    <row r="14" spans="1:22">
      <c r="A14" s="186"/>
      <c r="B14" s="254"/>
      <c r="C14" s="392"/>
      <c r="D14" s="253"/>
      <c r="E14" s="253"/>
      <c r="F14" s="245"/>
      <c r="G14" s="391"/>
      <c r="H14" s="436"/>
      <c r="I14" s="253">
        <f>J14+K14</f>
        <v>0</v>
      </c>
      <c r="J14" s="253">
        <v>0</v>
      </c>
      <c r="K14" s="253">
        <v>0</v>
      </c>
      <c r="L14" s="239"/>
      <c r="M14" s="253">
        <f>N14+O14</f>
        <v>0</v>
      </c>
      <c r="N14" s="253">
        <v>0</v>
      </c>
      <c r="O14" s="253">
        <v>0</v>
      </c>
      <c r="P14" s="239"/>
      <c r="Q14" s="253">
        <f>R14+S14</f>
        <v>0</v>
      </c>
      <c r="R14" s="253">
        <v>0</v>
      </c>
      <c r="S14" s="253">
        <v>0</v>
      </c>
      <c r="T14" s="253">
        <v>0</v>
      </c>
    </row>
    <row r="15" spans="1:22">
      <c r="A15" s="368"/>
      <c r="B15" s="369"/>
      <c r="C15" s="368">
        <v>163</v>
      </c>
      <c r="D15" s="508" t="s">
        <v>4</v>
      </c>
      <c r="E15" s="508"/>
      <c r="F15" s="508"/>
      <c r="G15" s="508"/>
      <c r="H15" s="508"/>
      <c r="I15" s="367">
        <f t="shared" ref="I15:T15" si="3">I16</f>
        <v>40000</v>
      </c>
      <c r="J15" s="367">
        <f t="shared" si="3"/>
        <v>40000</v>
      </c>
      <c r="K15" s="367">
        <f t="shared" si="3"/>
        <v>0</v>
      </c>
      <c r="L15" s="367">
        <f t="shared" si="3"/>
        <v>0</v>
      </c>
      <c r="M15" s="367">
        <f t="shared" si="3"/>
        <v>15000</v>
      </c>
      <c r="N15" s="367">
        <f t="shared" si="3"/>
        <v>10000</v>
      </c>
      <c r="O15" s="367">
        <f t="shared" si="3"/>
        <v>5000</v>
      </c>
      <c r="P15" s="367">
        <f t="shared" si="3"/>
        <v>0</v>
      </c>
      <c r="Q15" s="367">
        <f t="shared" si="3"/>
        <v>5000</v>
      </c>
      <c r="R15" s="367">
        <f t="shared" si="3"/>
        <v>0</v>
      </c>
      <c r="S15" s="367">
        <f t="shared" si="3"/>
        <v>5000</v>
      </c>
      <c r="T15" s="367">
        <f t="shared" si="3"/>
        <v>0</v>
      </c>
    </row>
    <row r="16" spans="1:22" ht="16.5" customHeight="1">
      <c r="A16" s="250"/>
      <c r="B16" s="249"/>
      <c r="C16" s="164">
        <v>16317</v>
      </c>
      <c r="D16" s="248"/>
      <c r="E16" s="510" t="s">
        <v>5</v>
      </c>
      <c r="F16" s="510"/>
      <c r="G16" s="510"/>
      <c r="H16" s="510"/>
      <c r="I16" s="248">
        <f t="shared" ref="I16:O16" si="4">SUM(I17:I20)</f>
        <v>40000</v>
      </c>
      <c r="J16" s="248">
        <f t="shared" si="4"/>
        <v>40000</v>
      </c>
      <c r="K16" s="248">
        <f t="shared" si="4"/>
        <v>0</v>
      </c>
      <c r="L16" s="248">
        <f t="shared" si="4"/>
        <v>0</v>
      </c>
      <c r="M16" s="248">
        <f t="shared" si="4"/>
        <v>15000</v>
      </c>
      <c r="N16" s="248">
        <f t="shared" si="4"/>
        <v>10000</v>
      </c>
      <c r="O16" s="248">
        <f t="shared" si="4"/>
        <v>5000</v>
      </c>
      <c r="P16" s="248">
        <f>SUM(P17:P18)</f>
        <v>0</v>
      </c>
      <c r="Q16" s="248">
        <f>SUM(Q17:Q20)</f>
        <v>5000</v>
      </c>
      <c r="R16" s="248">
        <f>SUM(R17:R20)</f>
        <v>0</v>
      </c>
      <c r="S16" s="248">
        <f>SUM(S17:S20)</f>
        <v>5000</v>
      </c>
      <c r="T16" s="248">
        <f>SUM(T17:T20)</f>
        <v>0</v>
      </c>
    </row>
    <row r="17" spans="1:22">
      <c r="A17" s="155"/>
      <c r="B17" s="262"/>
      <c r="C17" s="155"/>
      <c r="D17" s="260"/>
      <c r="E17" s="260"/>
      <c r="F17" s="260"/>
      <c r="G17" s="259"/>
      <c r="H17" s="436" t="s">
        <v>441</v>
      </c>
      <c r="I17" s="238">
        <f t="shared" ref="I17:I18" si="5">J17+K17</f>
        <v>10000</v>
      </c>
      <c r="J17" s="331">
        <v>10000</v>
      </c>
      <c r="K17" s="273">
        <v>0</v>
      </c>
      <c r="L17" s="255">
        <v>0</v>
      </c>
      <c r="M17" s="238">
        <f>N17+O17</f>
        <v>0</v>
      </c>
      <c r="N17" s="237">
        <f>O17+P17</f>
        <v>0</v>
      </c>
      <c r="O17" s="255"/>
      <c r="P17" s="255"/>
      <c r="Q17" s="238">
        <f>R17+S17</f>
        <v>0</v>
      </c>
      <c r="R17" s="237">
        <f>S17+T17</f>
        <v>0</v>
      </c>
      <c r="S17" s="255"/>
      <c r="T17" s="255"/>
    </row>
    <row r="18" spans="1:22">
      <c r="A18" s="155"/>
      <c r="B18" s="262"/>
      <c r="C18" s="155"/>
      <c r="D18" s="260"/>
      <c r="E18" s="260"/>
      <c r="F18" s="260"/>
      <c r="G18" s="259"/>
      <c r="H18" s="436" t="s">
        <v>440</v>
      </c>
      <c r="I18" s="238">
        <f t="shared" si="5"/>
        <v>20000</v>
      </c>
      <c r="J18" s="331">
        <v>20000</v>
      </c>
      <c r="K18" s="273">
        <v>0</v>
      </c>
      <c r="L18" s="255">
        <v>0</v>
      </c>
      <c r="M18" s="238">
        <f>N18+O18</f>
        <v>5000</v>
      </c>
      <c r="N18" s="237"/>
      <c r="O18" s="255">
        <v>5000</v>
      </c>
      <c r="P18" s="255"/>
      <c r="Q18" s="238">
        <f t="shared" ref="Q18" si="6">R18+S18</f>
        <v>5000</v>
      </c>
      <c r="R18" s="237"/>
      <c r="S18" s="255">
        <v>5000</v>
      </c>
      <c r="T18" s="255"/>
    </row>
    <row r="19" spans="1:22" ht="33">
      <c r="A19" s="155"/>
      <c r="B19" s="262"/>
      <c r="C19" s="155"/>
      <c r="D19" s="260"/>
      <c r="E19" s="260"/>
      <c r="F19" s="260"/>
      <c r="G19" s="259"/>
      <c r="H19" s="436" t="s">
        <v>438</v>
      </c>
      <c r="I19" s="238">
        <f t="shared" ref="I19" si="7">J19+K19</f>
        <v>10000</v>
      </c>
      <c r="J19" s="331">
        <v>10000</v>
      </c>
      <c r="K19" s="273">
        <v>0</v>
      </c>
      <c r="L19" s="255">
        <v>0</v>
      </c>
      <c r="M19" s="238">
        <f t="shared" ref="M19" si="8">N19+O19</f>
        <v>10000</v>
      </c>
      <c r="N19" s="237">
        <v>10000</v>
      </c>
      <c r="O19" s="255"/>
      <c r="P19" s="255"/>
      <c r="Q19" s="238">
        <f t="shared" ref="Q19" si="9">R19+S19</f>
        <v>0</v>
      </c>
      <c r="R19" s="237"/>
      <c r="S19" s="255"/>
      <c r="T19" s="255"/>
      <c r="V19" s="122">
        <f>S110-'Tabela 4.1Nd. buxhetore 2023'!N10</f>
        <v>30213</v>
      </c>
    </row>
    <row r="20" spans="1:22">
      <c r="A20" s="155"/>
      <c r="B20" s="262"/>
      <c r="C20" s="155"/>
      <c r="D20" s="260"/>
      <c r="E20" s="260"/>
      <c r="F20" s="260"/>
      <c r="G20" s="259"/>
      <c r="H20" s="436" t="s">
        <v>439</v>
      </c>
      <c r="I20" s="238">
        <f t="shared" ref="I20" si="10">J20+K20</f>
        <v>0</v>
      </c>
      <c r="J20" s="331">
        <v>0</v>
      </c>
      <c r="K20" s="273">
        <v>0</v>
      </c>
      <c r="L20" s="255">
        <v>0</v>
      </c>
      <c r="M20" s="238">
        <f t="shared" ref="M20" si="11">N20+O20</f>
        <v>0</v>
      </c>
      <c r="N20" s="237"/>
      <c r="O20" s="255"/>
      <c r="P20" s="255"/>
      <c r="Q20" s="238">
        <f t="shared" ref="Q20" si="12">R20+S20</f>
        <v>0</v>
      </c>
      <c r="R20" s="237"/>
      <c r="S20" s="255"/>
      <c r="T20" s="255"/>
      <c r="V20" s="122">
        <f>V19-120000</f>
        <v>-89787</v>
      </c>
    </row>
    <row r="21" spans="1:22">
      <c r="A21" s="368"/>
      <c r="B21" s="369"/>
      <c r="C21" s="368">
        <v>163</v>
      </c>
      <c r="D21" s="508" t="s">
        <v>437</v>
      </c>
      <c r="E21" s="508"/>
      <c r="F21" s="508"/>
      <c r="G21" s="508"/>
      <c r="H21" s="508"/>
      <c r="I21" s="390">
        <f t="shared" ref="I21:T21" si="13">I22</f>
        <v>360000</v>
      </c>
      <c r="J21" s="390">
        <f t="shared" si="13"/>
        <v>85000</v>
      </c>
      <c r="K21" s="390">
        <f t="shared" si="13"/>
        <v>275000</v>
      </c>
      <c r="L21" s="390">
        <f t="shared" si="13"/>
        <v>0</v>
      </c>
      <c r="M21" s="390">
        <f t="shared" si="13"/>
        <v>380000</v>
      </c>
      <c r="N21" s="390">
        <f t="shared" si="13"/>
        <v>95000</v>
      </c>
      <c r="O21" s="390">
        <f t="shared" si="13"/>
        <v>285000</v>
      </c>
      <c r="P21" s="390">
        <f t="shared" si="13"/>
        <v>0</v>
      </c>
      <c r="Q21" s="390">
        <f t="shared" si="13"/>
        <v>380000</v>
      </c>
      <c r="R21" s="390">
        <f t="shared" si="13"/>
        <v>95000</v>
      </c>
      <c r="S21" s="390">
        <f t="shared" si="13"/>
        <v>285000</v>
      </c>
      <c r="T21" s="390">
        <f t="shared" si="13"/>
        <v>0</v>
      </c>
      <c r="V21" s="122">
        <f>120000-V20</f>
        <v>209787</v>
      </c>
    </row>
    <row r="22" spans="1:22" ht="16.5" customHeight="1">
      <c r="A22" s="155"/>
      <c r="B22" s="249"/>
      <c r="C22" s="164">
        <v>17517</v>
      </c>
      <c r="D22" s="248"/>
      <c r="E22" s="510" t="s">
        <v>436</v>
      </c>
      <c r="F22" s="510"/>
      <c r="G22" s="510"/>
      <c r="H22" s="510"/>
      <c r="I22" s="248">
        <f t="shared" ref="I22:T22" si="14">SUM(I23:I26)</f>
        <v>360000</v>
      </c>
      <c r="J22" s="248">
        <f t="shared" si="14"/>
        <v>85000</v>
      </c>
      <c r="K22" s="248">
        <f t="shared" si="14"/>
        <v>275000</v>
      </c>
      <c r="L22" s="248">
        <f t="shared" si="14"/>
        <v>0</v>
      </c>
      <c r="M22" s="248">
        <f t="shared" si="14"/>
        <v>380000</v>
      </c>
      <c r="N22" s="248">
        <f t="shared" si="14"/>
        <v>95000</v>
      </c>
      <c r="O22" s="248">
        <f t="shared" si="14"/>
        <v>285000</v>
      </c>
      <c r="P22" s="248">
        <f t="shared" si="14"/>
        <v>0</v>
      </c>
      <c r="Q22" s="248">
        <f t="shared" si="14"/>
        <v>380000</v>
      </c>
      <c r="R22" s="248">
        <f t="shared" si="14"/>
        <v>95000</v>
      </c>
      <c r="S22" s="248">
        <f t="shared" si="14"/>
        <v>285000</v>
      </c>
      <c r="T22" s="248">
        <f t="shared" si="14"/>
        <v>0</v>
      </c>
    </row>
    <row r="23" spans="1:22" ht="33">
      <c r="A23" s="373"/>
      <c r="B23" s="374"/>
      <c r="C23" s="373"/>
      <c r="D23" s="372"/>
      <c r="E23" s="372"/>
      <c r="F23" s="372"/>
      <c r="G23" s="389"/>
      <c r="H23" s="264" t="s">
        <v>435</v>
      </c>
      <c r="I23" s="257">
        <f>J23+K23</f>
        <v>300000</v>
      </c>
      <c r="J23" s="314">
        <v>70000</v>
      </c>
      <c r="K23" s="387">
        <v>230000</v>
      </c>
      <c r="L23" s="251">
        <v>0</v>
      </c>
      <c r="M23" s="257">
        <f>N23+O23</f>
        <v>250000</v>
      </c>
      <c r="N23" s="314">
        <v>50000</v>
      </c>
      <c r="O23" s="387">
        <v>200000</v>
      </c>
      <c r="P23" s="251">
        <v>0</v>
      </c>
      <c r="Q23" s="257">
        <f>R23+S23</f>
        <v>250000</v>
      </c>
      <c r="R23" s="314">
        <v>50000</v>
      </c>
      <c r="S23" s="387">
        <v>200000</v>
      </c>
      <c r="T23" s="251"/>
    </row>
    <row r="24" spans="1:22">
      <c r="A24" s="373"/>
      <c r="B24" s="374"/>
      <c r="C24" s="373"/>
      <c r="D24" s="372"/>
      <c r="E24" s="372"/>
      <c r="F24" s="372"/>
      <c r="G24" s="389"/>
      <c r="H24" s="388" t="s">
        <v>434</v>
      </c>
      <c r="I24" s="257">
        <f>J24+K24</f>
        <v>30000</v>
      </c>
      <c r="J24" s="314">
        <v>0</v>
      </c>
      <c r="K24" s="387">
        <v>30000</v>
      </c>
      <c r="L24" s="251"/>
      <c r="M24" s="257">
        <f>N24+O24</f>
        <v>60000</v>
      </c>
      <c r="N24" s="314">
        <v>10000</v>
      </c>
      <c r="O24" s="387">
        <v>50000</v>
      </c>
      <c r="P24" s="251"/>
      <c r="Q24" s="257">
        <f>R24+S24</f>
        <v>60000</v>
      </c>
      <c r="R24" s="314">
        <v>10000</v>
      </c>
      <c r="S24" s="387">
        <v>50000</v>
      </c>
      <c r="T24" s="251"/>
    </row>
    <row r="25" spans="1:22">
      <c r="A25" s="373"/>
      <c r="B25" s="374"/>
      <c r="C25" s="373"/>
      <c r="D25" s="372"/>
      <c r="E25" s="372"/>
      <c r="F25" s="372"/>
      <c r="G25" s="389"/>
      <c r="H25" s="388" t="s">
        <v>433</v>
      </c>
      <c r="I25" s="257">
        <f>J25+K25</f>
        <v>30000</v>
      </c>
      <c r="J25" s="314">
        <v>15000</v>
      </c>
      <c r="K25" s="387">
        <v>15000</v>
      </c>
      <c r="L25" s="251"/>
      <c r="M25" s="257">
        <f>N25+O25</f>
        <v>50000</v>
      </c>
      <c r="N25" s="314">
        <v>25000</v>
      </c>
      <c r="O25" s="387">
        <v>25000</v>
      </c>
      <c r="P25" s="251"/>
      <c r="Q25" s="257">
        <f>R25+S25</f>
        <v>50000</v>
      </c>
      <c r="R25" s="314">
        <v>25000</v>
      </c>
      <c r="S25" s="387">
        <v>25000</v>
      </c>
      <c r="T25" s="251"/>
    </row>
    <row r="26" spans="1:22">
      <c r="A26" s="373"/>
      <c r="B26" s="374"/>
      <c r="C26" s="373"/>
      <c r="D26" s="372"/>
      <c r="E26" s="372"/>
      <c r="F26" s="372"/>
      <c r="G26" s="389"/>
      <c r="H26" s="388" t="s">
        <v>432</v>
      </c>
      <c r="I26" s="257">
        <f>J26+K26</f>
        <v>0</v>
      </c>
      <c r="J26" s="314">
        <v>0</v>
      </c>
      <c r="K26" s="387">
        <v>0</v>
      </c>
      <c r="L26" s="251"/>
      <c r="M26" s="257">
        <f>N26+O26</f>
        <v>20000</v>
      </c>
      <c r="N26" s="314">
        <v>10000</v>
      </c>
      <c r="O26" s="387">
        <v>10000</v>
      </c>
      <c r="P26" s="251"/>
      <c r="Q26" s="257">
        <f>R26+S26</f>
        <v>20000</v>
      </c>
      <c r="R26" s="314">
        <v>10000</v>
      </c>
      <c r="S26" s="387">
        <v>10000</v>
      </c>
      <c r="T26" s="251"/>
    </row>
    <row r="27" spans="1:22">
      <c r="A27" s="368"/>
      <c r="B27" s="369"/>
      <c r="C27" s="368">
        <v>180</v>
      </c>
      <c r="D27" s="508" t="s">
        <v>6</v>
      </c>
      <c r="E27" s="508"/>
      <c r="F27" s="508"/>
      <c r="G27" s="508"/>
      <c r="H27" s="508"/>
      <c r="I27" s="367">
        <f t="shared" ref="I27:T27" si="15">I28</f>
        <v>539000</v>
      </c>
      <c r="J27" s="367">
        <f t="shared" si="15"/>
        <v>375000</v>
      </c>
      <c r="K27" s="367">
        <f t="shared" si="15"/>
        <v>164000</v>
      </c>
      <c r="L27" s="367">
        <f t="shared" si="15"/>
        <v>230000</v>
      </c>
      <c r="M27" s="367">
        <f t="shared" si="15"/>
        <v>495000</v>
      </c>
      <c r="N27" s="367">
        <f t="shared" si="15"/>
        <v>393000</v>
      </c>
      <c r="O27" s="367">
        <f t="shared" si="15"/>
        <v>102000</v>
      </c>
      <c r="P27" s="367">
        <f t="shared" si="15"/>
        <v>190000</v>
      </c>
      <c r="Q27" s="367">
        <f t="shared" si="15"/>
        <v>533000</v>
      </c>
      <c r="R27" s="367">
        <f t="shared" si="15"/>
        <v>275000</v>
      </c>
      <c r="S27" s="367">
        <f t="shared" si="15"/>
        <v>258000</v>
      </c>
      <c r="T27" s="367">
        <f t="shared" si="15"/>
        <v>360000</v>
      </c>
    </row>
    <row r="28" spans="1:22" ht="16.5" customHeight="1">
      <c r="A28" s="250"/>
      <c r="B28" s="249"/>
      <c r="C28" s="164">
        <v>18017</v>
      </c>
      <c r="D28" s="248"/>
      <c r="E28" s="510" t="s">
        <v>7</v>
      </c>
      <c r="F28" s="510"/>
      <c r="G28" s="510"/>
      <c r="H28" s="510"/>
      <c r="I28" s="248">
        <f t="shared" ref="I28:T28" si="16">SUM(I29:I66)</f>
        <v>539000</v>
      </c>
      <c r="J28" s="248">
        <f t="shared" si="16"/>
        <v>375000</v>
      </c>
      <c r="K28" s="248">
        <f t="shared" si="16"/>
        <v>164000</v>
      </c>
      <c r="L28" s="248">
        <f t="shared" si="16"/>
        <v>230000</v>
      </c>
      <c r="M28" s="248">
        <f t="shared" si="16"/>
        <v>495000</v>
      </c>
      <c r="N28" s="248">
        <f t="shared" si="16"/>
        <v>393000</v>
      </c>
      <c r="O28" s="248">
        <f t="shared" si="16"/>
        <v>102000</v>
      </c>
      <c r="P28" s="248">
        <f t="shared" si="16"/>
        <v>190000</v>
      </c>
      <c r="Q28" s="248">
        <f t="shared" si="16"/>
        <v>533000</v>
      </c>
      <c r="R28" s="248">
        <f t="shared" si="16"/>
        <v>275000</v>
      </c>
      <c r="S28" s="248">
        <f t="shared" si="16"/>
        <v>258000</v>
      </c>
      <c r="T28" s="248">
        <f t="shared" si="16"/>
        <v>360000</v>
      </c>
    </row>
    <row r="29" spans="1:22" s="126" customFormat="1">
      <c r="A29" s="373"/>
      <c r="B29" s="374"/>
      <c r="C29" s="386"/>
      <c r="D29" s="372"/>
      <c r="E29" s="372"/>
      <c r="F29" s="372"/>
      <c r="G29" s="372"/>
      <c r="H29" s="381" t="s">
        <v>431</v>
      </c>
      <c r="I29" s="257">
        <f t="shared" ref="I29:I66" si="17">J29+K29</f>
        <v>30000</v>
      </c>
      <c r="J29" s="313">
        <v>30000</v>
      </c>
      <c r="K29" s="313">
        <v>0</v>
      </c>
      <c r="L29" s="378">
        <v>0</v>
      </c>
      <c r="M29" s="257">
        <f t="shared" ref="M29:M66" si="18">N29+O29</f>
        <v>40000</v>
      </c>
      <c r="N29" s="313">
        <v>40000</v>
      </c>
      <c r="O29" s="313"/>
      <c r="P29" s="313"/>
      <c r="Q29" s="257">
        <f>R29+S29</f>
        <v>40000</v>
      </c>
      <c r="R29" s="313">
        <v>20000</v>
      </c>
      <c r="S29" s="313">
        <v>20000</v>
      </c>
      <c r="T29" s="313">
        <v>0</v>
      </c>
      <c r="U29" s="370"/>
      <c r="V29" s="370"/>
    </row>
    <row r="30" spans="1:22" s="126" customFormat="1" ht="33">
      <c r="A30" s="373"/>
      <c r="B30" s="374"/>
      <c r="C30" s="386"/>
      <c r="D30" s="372"/>
      <c r="E30" s="372"/>
      <c r="F30" s="372"/>
      <c r="G30" s="372"/>
      <c r="H30" s="381" t="s">
        <v>430</v>
      </c>
      <c r="I30" s="257">
        <f t="shared" si="17"/>
        <v>35000</v>
      </c>
      <c r="J30" s="313">
        <v>35000</v>
      </c>
      <c r="K30" s="313">
        <v>0</v>
      </c>
      <c r="L30" s="378">
        <v>0</v>
      </c>
      <c r="M30" s="257">
        <f t="shared" si="18"/>
        <v>45000</v>
      </c>
      <c r="N30" s="313">
        <v>45000</v>
      </c>
      <c r="O30" s="313"/>
      <c r="P30" s="313">
        <v>80000</v>
      </c>
      <c r="Q30" s="257">
        <f>R30+S30</f>
        <v>40000</v>
      </c>
      <c r="R30" s="313">
        <v>20000</v>
      </c>
      <c r="S30" s="313">
        <v>20000</v>
      </c>
      <c r="T30" s="313"/>
      <c r="U30" s="370"/>
      <c r="V30" s="370"/>
    </row>
    <row r="31" spans="1:22" s="126" customFormat="1">
      <c r="A31" s="382"/>
      <c r="B31" s="383"/>
      <c r="C31" s="384"/>
      <c r="D31" s="251"/>
      <c r="E31" s="251"/>
      <c r="F31" s="251"/>
      <c r="G31" s="251"/>
      <c r="H31" s="381" t="s">
        <v>461</v>
      </c>
      <c r="I31" s="257">
        <f t="shared" si="17"/>
        <v>40000</v>
      </c>
      <c r="J31" s="313">
        <v>40000</v>
      </c>
      <c r="K31" s="313">
        <v>0</v>
      </c>
      <c r="L31" s="378">
        <v>0</v>
      </c>
      <c r="M31" s="257">
        <f t="shared" si="18"/>
        <v>10000</v>
      </c>
      <c r="N31" s="313">
        <v>5000</v>
      </c>
      <c r="O31" s="313">
        <v>5000</v>
      </c>
      <c r="P31" s="313"/>
      <c r="Q31" s="257">
        <f>R31+S31</f>
        <v>0</v>
      </c>
      <c r="R31" s="313">
        <v>0</v>
      </c>
      <c r="S31" s="313"/>
      <c r="T31" s="313"/>
      <c r="U31" s="370"/>
      <c r="V31" s="370"/>
    </row>
    <row r="32" spans="1:22" s="126" customFormat="1">
      <c r="A32" s="382"/>
      <c r="B32" s="383"/>
      <c r="C32" s="384"/>
      <c r="D32" s="251"/>
      <c r="E32" s="251"/>
      <c r="F32" s="251"/>
      <c r="G32" s="251"/>
      <c r="H32" s="381" t="s">
        <v>429</v>
      </c>
      <c r="I32" s="257">
        <f t="shared" si="17"/>
        <v>35000</v>
      </c>
      <c r="J32" s="313">
        <v>25000</v>
      </c>
      <c r="K32" s="313">
        <v>10000</v>
      </c>
      <c r="L32" s="378">
        <v>0</v>
      </c>
      <c r="M32" s="257">
        <f t="shared" si="18"/>
        <v>0</v>
      </c>
      <c r="N32" s="313"/>
      <c r="O32" s="313">
        <v>0</v>
      </c>
      <c r="P32" s="313"/>
      <c r="Q32" s="257">
        <f t="shared" ref="Q32:Q47" si="19">R32+S32</f>
        <v>0</v>
      </c>
      <c r="R32" s="313"/>
      <c r="S32" s="313"/>
      <c r="T32" s="313"/>
      <c r="U32" s="370"/>
      <c r="V32" s="370"/>
    </row>
    <row r="33" spans="1:22" s="126" customFormat="1">
      <c r="A33" s="382"/>
      <c r="B33" s="383"/>
      <c r="C33" s="384"/>
      <c r="D33" s="251"/>
      <c r="E33" s="251"/>
      <c r="F33" s="251"/>
      <c r="G33" s="251"/>
      <c r="H33" s="381" t="s">
        <v>428</v>
      </c>
      <c r="I33" s="257">
        <f t="shared" si="17"/>
        <v>15000</v>
      </c>
      <c r="J33" s="313">
        <v>15000</v>
      </c>
      <c r="K33" s="313">
        <v>0</v>
      </c>
      <c r="L33" s="378">
        <v>0</v>
      </c>
      <c r="M33" s="257">
        <f t="shared" si="18"/>
        <v>10000</v>
      </c>
      <c r="N33" s="313">
        <v>10000</v>
      </c>
      <c r="O33" s="313"/>
      <c r="P33" s="313"/>
      <c r="Q33" s="257">
        <f t="shared" si="19"/>
        <v>0</v>
      </c>
      <c r="R33" s="313"/>
      <c r="S33" s="313"/>
      <c r="T33" s="313"/>
      <c r="U33" s="370"/>
      <c r="V33" s="370"/>
    </row>
    <row r="34" spans="1:22" s="126" customFormat="1">
      <c r="A34" s="382"/>
      <c r="B34" s="383"/>
      <c r="C34" s="384"/>
      <c r="D34" s="251"/>
      <c r="E34" s="251"/>
      <c r="F34" s="251"/>
      <c r="G34" s="251"/>
      <c r="H34" s="381" t="s">
        <v>427</v>
      </c>
      <c r="I34" s="257">
        <f t="shared" si="17"/>
        <v>24000</v>
      </c>
      <c r="J34" s="313">
        <v>19000</v>
      </c>
      <c r="K34" s="313">
        <v>5000</v>
      </c>
      <c r="L34" s="378">
        <v>0</v>
      </c>
      <c r="M34" s="257">
        <f t="shared" si="18"/>
        <v>0</v>
      </c>
      <c r="N34" s="313"/>
      <c r="O34" s="313"/>
      <c r="P34" s="313"/>
      <c r="Q34" s="257">
        <f t="shared" si="19"/>
        <v>0</v>
      </c>
      <c r="R34" s="313"/>
      <c r="S34" s="313"/>
      <c r="T34" s="313"/>
      <c r="U34" s="370"/>
      <c r="V34" s="370"/>
    </row>
    <row r="35" spans="1:22" s="126" customFormat="1">
      <c r="A35" s="382"/>
      <c r="B35" s="383"/>
      <c r="C35" s="384"/>
      <c r="D35" s="251"/>
      <c r="E35" s="251"/>
      <c r="F35" s="251"/>
      <c r="G35" s="251"/>
      <c r="H35" s="381" t="s">
        <v>426</v>
      </c>
      <c r="I35" s="257">
        <f t="shared" si="17"/>
        <v>0</v>
      </c>
      <c r="J35" s="313">
        <v>0</v>
      </c>
      <c r="K35" s="313">
        <v>0</v>
      </c>
      <c r="L35" s="378">
        <v>10000</v>
      </c>
      <c r="M35" s="257">
        <f t="shared" si="18"/>
        <v>30000</v>
      </c>
      <c r="N35" s="313">
        <v>0</v>
      </c>
      <c r="O35" s="313">
        <v>30000</v>
      </c>
      <c r="P35" s="313">
        <v>0</v>
      </c>
      <c r="Q35" s="257">
        <f t="shared" si="19"/>
        <v>0</v>
      </c>
      <c r="R35" s="313"/>
      <c r="S35" s="313"/>
      <c r="T35" s="313"/>
      <c r="U35" s="370"/>
      <c r="V35" s="370"/>
    </row>
    <row r="36" spans="1:22" s="126" customFormat="1">
      <c r="A36" s="382"/>
      <c r="B36" s="383"/>
      <c r="C36" s="384"/>
      <c r="D36" s="251"/>
      <c r="E36" s="251"/>
      <c r="F36" s="251"/>
      <c r="G36" s="251"/>
      <c r="H36" s="381" t="s">
        <v>425</v>
      </c>
      <c r="I36" s="257">
        <f t="shared" si="17"/>
        <v>18000</v>
      </c>
      <c r="J36" s="313">
        <v>15000</v>
      </c>
      <c r="K36" s="313">
        <v>3000</v>
      </c>
      <c r="L36" s="378">
        <v>0</v>
      </c>
      <c r="M36" s="257">
        <f t="shared" si="18"/>
        <v>0</v>
      </c>
      <c r="N36" s="313"/>
      <c r="O36" s="313"/>
      <c r="P36" s="313"/>
      <c r="Q36" s="257">
        <f t="shared" si="19"/>
        <v>0</v>
      </c>
      <c r="R36" s="313"/>
      <c r="S36" s="313"/>
      <c r="T36" s="313"/>
      <c r="U36" s="370"/>
      <c r="V36" s="370"/>
    </row>
    <row r="37" spans="1:22" s="126" customFormat="1" ht="33">
      <c r="A37" s="382"/>
      <c r="B37" s="383"/>
      <c r="C37" s="384"/>
      <c r="D37" s="251"/>
      <c r="E37" s="251"/>
      <c r="F37" s="251"/>
      <c r="G37" s="251"/>
      <c r="H37" s="381" t="s">
        <v>424</v>
      </c>
      <c r="I37" s="257">
        <f t="shared" si="17"/>
        <v>40000</v>
      </c>
      <c r="J37" s="313">
        <v>40000</v>
      </c>
      <c r="K37" s="313">
        <v>0</v>
      </c>
      <c r="L37" s="378">
        <v>0</v>
      </c>
      <c r="M37" s="257">
        <f t="shared" si="18"/>
        <v>0</v>
      </c>
      <c r="N37" s="313">
        <v>0</v>
      </c>
      <c r="O37" s="313">
        <v>0</v>
      </c>
      <c r="P37" s="313">
        <v>0</v>
      </c>
      <c r="Q37" s="257">
        <f t="shared" si="19"/>
        <v>20000</v>
      </c>
      <c r="R37" s="313">
        <v>20000</v>
      </c>
      <c r="S37" s="313"/>
      <c r="T37" s="313"/>
      <c r="U37" s="370"/>
      <c r="V37" s="370"/>
    </row>
    <row r="38" spans="1:22" s="126" customFormat="1">
      <c r="A38" s="382"/>
      <c r="B38" s="383"/>
      <c r="C38" s="384"/>
      <c r="D38" s="251"/>
      <c r="E38" s="251"/>
      <c r="F38" s="251"/>
      <c r="G38" s="251"/>
      <c r="H38" s="381" t="s">
        <v>423</v>
      </c>
      <c r="I38" s="257">
        <f t="shared" si="17"/>
        <v>45000</v>
      </c>
      <c r="J38" s="313">
        <v>30000</v>
      </c>
      <c r="K38" s="313">
        <v>15000</v>
      </c>
      <c r="L38" s="378">
        <v>0</v>
      </c>
      <c r="M38" s="257">
        <f t="shared" si="18"/>
        <v>0</v>
      </c>
      <c r="N38" s="313"/>
      <c r="O38" s="313"/>
      <c r="P38" s="313"/>
      <c r="Q38" s="257">
        <f t="shared" si="19"/>
        <v>0</v>
      </c>
      <c r="R38" s="313"/>
      <c r="S38" s="313"/>
      <c r="T38" s="313"/>
      <c r="U38" s="370"/>
      <c r="V38" s="370"/>
    </row>
    <row r="39" spans="1:22" s="126" customFormat="1">
      <c r="A39" s="382"/>
      <c r="B39" s="383"/>
      <c r="C39" s="384"/>
      <c r="D39" s="251"/>
      <c r="E39" s="251"/>
      <c r="F39" s="251"/>
      <c r="G39" s="251"/>
      <c r="H39" s="381" t="s">
        <v>422</v>
      </c>
      <c r="I39" s="257">
        <f t="shared" si="17"/>
        <v>25000</v>
      </c>
      <c r="J39" s="313">
        <v>20000</v>
      </c>
      <c r="K39" s="313">
        <v>5000</v>
      </c>
      <c r="L39" s="378">
        <v>0</v>
      </c>
      <c r="M39" s="257">
        <f t="shared" si="18"/>
        <v>0</v>
      </c>
      <c r="N39" s="313"/>
      <c r="O39" s="313"/>
      <c r="P39" s="313"/>
      <c r="Q39" s="257">
        <f t="shared" si="19"/>
        <v>50000</v>
      </c>
      <c r="R39" s="313">
        <v>0</v>
      </c>
      <c r="S39" s="313">
        <v>50000</v>
      </c>
      <c r="T39" s="313"/>
      <c r="U39" s="370"/>
      <c r="V39" s="370"/>
    </row>
    <row r="40" spans="1:22" s="126" customFormat="1">
      <c r="A40" s="382"/>
      <c r="B40" s="383"/>
      <c r="C40" s="384"/>
      <c r="D40" s="251"/>
      <c r="E40" s="251"/>
      <c r="F40" s="251"/>
      <c r="G40" s="251"/>
      <c r="H40" s="381" t="s">
        <v>421</v>
      </c>
      <c r="I40" s="257">
        <f t="shared" si="17"/>
        <v>22000</v>
      </c>
      <c r="J40" s="313">
        <v>16000</v>
      </c>
      <c r="K40" s="313">
        <v>6000</v>
      </c>
      <c r="L40" s="378">
        <v>0</v>
      </c>
      <c r="M40" s="257">
        <f t="shared" si="18"/>
        <v>0</v>
      </c>
      <c r="N40" s="313"/>
      <c r="O40" s="313"/>
      <c r="P40" s="313"/>
      <c r="Q40" s="257">
        <f t="shared" si="19"/>
        <v>8000</v>
      </c>
      <c r="R40" s="313"/>
      <c r="S40" s="313">
        <v>8000</v>
      </c>
      <c r="T40" s="313"/>
      <c r="U40" s="370"/>
      <c r="V40" s="370"/>
    </row>
    <row r="41" spans="1:22" s="126" customFormat="1">
      <c r="A41" s="382"/>
      <c r="B41" s="383"/>
      <c r="C41" s="384"/>
      <c r="D41" s="251"/>
      <c r="E41" s="251"/>
      <c r="F41" s="251"/>
      <c r="G41" s="251"/>
      <c r="H41" s="381" t="s">
        <v>420</v>
      </c>
      <c r="I41" s="257">
        <f t="shared" ref="I41:I45" si="20">J41+K41</f>
        <v>50000</v>
      </c>
      <c r="J41" s="313">
        <v>35000</v>
      </c>
      <c r="K41" s="313">
        <v>15000</v>
      </c>
      <c r="L41" s="378">
        <v>0</v>
      </c>
      <c r="M41" s="257">
        <f t="shared" si="18"/>
        <v>15000</v>
      </c>
      <c r="N41" s="313">
        <v>8000</v>
      </c>
      <c r="O41" s="313">
        <v>7000</v>
      </c>
      <c r="P41" s="313">
        <v>0</v>
      </c>
      <c r="Q41" s="257">
        <f t="shared" ref="Q41:Q43" si="21">R41+S41</f>
        <v>20000</v>
      </c>
      <c r="R41" s="313"/>
      <c r="S41" s="313">
        <v>20000</v>
      </c>
      <c r="T41" s="313">
        <v>40000</v>
      </c>
      <c r="U41" s="370"/>
      <c r="V41" s="370"/>
    </row>
    <row r="42" spans="1:22" s="126" customFormat="1" ht="49.5">
      <c r="A42" s="382"/>
      <c r="B42" s="383"/>
      <c r="C42" s="382"/>
      <c r="D42" s="251"/>
      <c r="E42" s="251"/>
      <c r="F42" s="251"/>
      <c r="G42" s="314"/>
      <c r="H42" s="381" t="s">
        <v>411</v>
      </c>
      <c r="I42" s="257">
        <f t="shared" si="20"/>
        <v>35000</v>
      </c>
      <c r="J42" s="313">
        <v>30000</v>
      </c>
      <c r="K42" s="313">
        <v>5000</v>
      </c>
      <c r="L42" s="378">
        <v>0</v>
      </c>
      <c r="M42" s="257">
        <f t="shared" si="18"/>
        <v>0</v>
      </c>
      <c r="N42" s="313">
        <v>0</v>
      </c>
      <c r="O42" s="313">
        <v>0</v>
      </c>
      <c r="P42" s="313">
        <f>Q42+R42</f>
        <v>0</v>
      </c>
      <c r="Q42" s="257">
        <f t="shared" si="21"/>
        <v>0</v>
      </c>
      <c r="R42" s="313"/>
      <c r="S42" s="313"/>
      <c r="T42" s="313">
        <v>40000</v>
      </c>
      <c r="U42" s="370"/>
      <c r="V42" s="370"/>
    </row>
    <row r="43" spans="1:22" s="126" customFormat="1">
      <c r="A43" s="382"/>
      <c r="B43" s="383"/>
      <c r="C43" s="382"/>
      <c r="D43" s="251"/>
      <c r="E43" s="251"/>
      <c r="F43" s="251"/>
      <c r="G43" s="314"/>
      <c r="H43" s="381" t="s">
        <v>407</v>
      </c>
      <c r="I43" s="257">
        <f t="shared" si="20"/>
        <v>100000</v>
      </c>
      <c r="J43" s="313">
        <v>0</v>
      </c>
      <c r="K43" s="313">
        <v>100000</v>
      </c>
      <c r="L43" s="378">
        <v>80000</v>
      </c>
      <c r="M43" s="257">
        <f t="shared" si="18"/>
        <v>0</v>
      </c>
      <c r="N43" s="313">
        <v>0</v>
      </c>
      <c r="O43" s="313">
        <v>0</v>
      </c>
      <c r="P43" s="313">
        <v>0</v>
      </c>
      <c r="Q43" s="257">
        <f t="shared" si="21"/>
        <v>0</v>
      </c>
      <c r="R43" s="313"/>
      <c r="S43" s="313"/>
      <c r="T43" s="313"/>
      <c r="U43" s="370"/>
      <c r="V43" s="370"/>
    </row>
    <row r="44" spans="1:22" s="126" customFormat="1">
      <c r="A44" s="382"/>
      <c r="B44" s="383"/>
      <c r="C44" s="382"/>
      <c r="D44" s="251"/>
      <c r="E44" s="251"/>
      <c r="F44" s="251"/>
      <c r="G44" s="314"/>
      <c r="H44" s="381" t="s">
        <v>462</v>
      </c>
      <c r="I44" s="257">
        <f t="shared" si="20"/>
        <v>15000</v>
      </c>
      <c r="J44" s="313">
        <v>15000</v>
      </c>
      <c r="K44" s="313"/>
      <c r="L44" s="378"/>
      <c r="M44" s="257">
        <f t="shared" si="18"/>
        <v>0</v>
      </c>
      <c r="N44" s="313"/>
      <c r="O44" s="313"/>
      <c r="P44" s="313"/>
      <c r="Q44" s="257"/>
      <c r="R44" s="313"/>
      <c r="S44" s="313"/>
      <c r="T44" s="313"/>
      <c r="U44" s="370"/>
      <c r="V44" s="370"/>
    </row>
    <row r="45" spans="1:22" s="126" customFormat="1">
      <c r="A45" s="382"/>
      <c r="B45" s="383"/>
      <c r="C45" s="382"/>
      <c r="D45" s="251"/>
      <c r="E45" s="251"/>
      <c r="F45" s="251"/>
      <c r="G45" s="314"/>
      <c r="H45" s="381" t="s">
        <v>463</v>
      </c>
      <c r="I45" s="257">
        <f t="shared" si="20"/>
        <v>0</v>
      </c>
      <c r="J45" s="313">
        <v>0</v>
      </c>
      <c r="K45" s="313"/>
      <c r="L45" s="378"/>
      <c r="M45" s="257">
        <f t="shared" si="18"/>
        <v>0</v>
      </c>
      <c r="N45" s="313"/>
      <c r="O45" s="313"/>
      <c r="P45" s="313"/>
      <c r="Q45" s="257"/>
      <c r="R45" s="313"/>
      <c r="S45" s="313"/>
      <c r="T45" s="313"/>
      <c r="U45" s="370"/>
      <c r="V45" s="370"/>
    </row>
    <row r="46" spans="1:22" s="126" customFormat="1" ht="33">
      <c r="A46" s="382"/>
      <c r="B46" s="383"/>
      <c r="C46" s="384"/>
      <c r="D46" s="251"/>
      <c r="E46" s="251"/>
      <c r="F46" s="251"/>
      <c r="G46" s="251"/>
      <c r="H46" s="381" t="s">
        <v>470</v>
      </c>
      <c r="I46" s="257">
        <f t="shared" si="17"/>
        <v>10000</v>
      </c>
      <c r="J46" s="313">
        <v>10000</v>
      </c>
      <c r="K46" s="313">
        <v>0</v>
      </c>
      <c r="L46" s="378">
        <v>0</v>
      </c>
      <c r="M46" s="257">
        <f t="shared" si="18"/>
        <v>20000</v>
      </c>
      <c r="N46" s="313">
        <v>20000</v>
      </c>
      <c r="O46" s="313"/>
      <c r="P46" s="313"/>
      <c r="Q46" s="257">
        <f t="shared" si="19"/>
        <v>0</v>
      </c>
      <c r="R46" s="313">
        <v>0</v>
      </c>
      <c r="S46" s="313"/>
      <c r="T46" s="313">
        <v>20000</v>
      </c>
      <c r="U46" s="370"/>
      <c r="V46" s="370"/>
    </row>
    <row r="47" spans="1:22" s="126" customFormat="1">
      <c r="A47" s="382"/>
      <c r="B47" s="383"/>
      <c r="C47" s="384"/>
      <c r="D47" s="251"/>
      <c r="E47" s="251"/>
      <c r="F47" s="251"/>
      <c r="G47" s="251"/>
      <c r="H47" s="381" t="s">
        <v>419</v>
      </c>
      <c r="I47" s="257">
        <f t="shared" si="17"/>
        <v>0</v>
      </c>
      <c r="J47" s="313">
        <v>0</v>
      </c>
      <c r="K47" s="313">
        <v>0</v>
      </c>
      <c r="L47" s="378">
        <v>0</v>
      </c>
      <c r="M47" s="257">
        <f t="shared" si="18"/>
        <v>30000</v>
      </c>
      <c r="N47" s="313">
        <v>20000</v>
      </c>
      <c r="O47" s="313">
        <v>10000</v>
      </c>
      <c r="P47" s="313"/>
      <c r="Q47" s="257">
        <f t="shared" si="19"/>
        <v>20000</v>
      </c>
      <c r="R47" s="313">
        <v>0</v>
      </c>
      <c r="S47" s="313">
        <v>20000</v>
      </c>
      <c r="T47" s="313"/>
      <c r="U47" s="370"/>
      <c r="V47" s="370"/>
    </row>
    <row r="48" spans="1:22" s="126" customFormat="1">
      <c r="A48" s="382"/>
      <c r="B48" s="383"/>
      <c r="C48" s="384"/>
      <c r="D48" s="251"/>
      <c r="E48" s="251"/>
      <c r="F48" s="251"/>
      <c r="G48" s="251"/>
      <c r="H48" s="123" t="s">
        <v>476</v>
      </c>
      <c r="I48" s="257"/>
      <c r="J48" s="313"/>
      <c r="K48" s="313"/>
      <c r="L48" s="378">
        <v>40000</v>
      </c>
      <c r="M48" s="257"/>
      <c r="N48" s="313"/>
      <c r="O48" s="313"/>
      <c r="P48" s="313"/>
      <c r="Q48" s="257"/>
      <c r="R48" s="313"/>
      <c r="S48" s="313"/>
      <c r="T48" s="313"/>
      <c r="U48" s="370"/>
      <c r="V48" s="370"/>
    </row>
    <row r="49" spans="1:22" s="126" customFormat="1">
      <c r="A49" s="382"/>
      <c r="B49" s="383"/>
      <c r="C49" s="384"/>
      <c r="D49" s="251"/>
      <c r="E49" s="251"/>
      <c r="F49" s="251"/>
      <c r="G49" s="251"/>
      <c r="H49" s="385" t="s">
        <v>418</v>
      </c>
      <c r="I49" s="257">
        <f t="shared" si="17"/>
        <v>0</v>
      </c>
      <c r="J49" s="313">
        <v>0</v>
      </c>
      <c r="K49" s="313">
        <v>0</v>
      </c>
      <c r="L49" s="378">
        <v>0</v>
      </c>
      <c r="M49" s="257">
        <f t="shared" si="18"/>
        <v>20000</v>
      </c>
      <c r="N49" s="313">
        <v>20000</v>
      </c>
      <c r="O49" s="313"/>
      <c r="P49" s="313"/>
      <c r="Q49" s="257"/>
      <c r="R49" s="313"/>
      <c r="S49" s="313"/>
      <c r="T49" s="313"/>
      <c r="U49" s="370"/>
      <c r="V49" s="370"/>
    </row>
    <row r="50" spans="1:22" s="126" customFormat="1">
      <c r="A50" s="382"/>
      <c r="B50" s="383"/>
      <c r="C50" s="384"/>
      <c r="D50" s="251"/>
      <c r="E50" s="251"/>
      <c r="F50" s="251"/>
      <c r="G50" s="251"/>
      <c r="H50" s="381" t="s">
        <v>417</v>
      </c>
      <c r="I50" s="257">
        <f t="shared" si="17"/>
        <v>0</v>
      </c>
      <c r="J50" s="313">
        <v>0</v>
      </c>
      <c r="K50" s="313">
        <v>0</v>
      </c>
      <c r="L50" s="378">
        <v>0</v>
      </c>
      <c r="M50" s="257">
        <f t="shared" si="18"/>
        <v>25000</v>
      </c>
      <c r="N50" s="313">
        <v>25000</v>
      </c>
      <c r="O50" s="313">
        <v>0</v>
      </c>
      <c r="P50" s="313">
        <v>0</v>
      </c>
      <c r="Q50" s="257">
        <f t="shared" ref="Q50:Q66" si="22">R50+S50</f>
        <v>0</v>
      </c>
      <c r="R50" s="313"/>
      <c r="S50" s="313"/>
      <c r="T50" s="313"/>
      <c r="U50" s="370"/>
      <c r="V50" s="370"/>
    </row>
    <row r="51" spans="1:22" s="126" customFormat="1">
      <c r="A51" s="382"/>
      <c r="B51" s="383"/>
      <c r="C51" s="384"/>
      <c r="D51" s="251"/>
      <c r="E51" s="251"/>
      <c r="F51" s="251"/>
      <c r="G51" s="251"/>
      <c r="H51" s="381" t="s">
        <v>416</v>
      </c>
      <c r="I51" s="257">
        <f t="shared" si="17"/>
        <v>0</v>
      </c>
      <c r="J51" s="313">
        <v>0</v>
      </c>
      <c r="K51" s="313">
        <v>0</v>
      </c>
      <c r="L51" s="378">
        <v>0</v>
      </c>
      <c r="M51" s="257">
        <f t="shared" si="18"/>
        <v>60000</v>
      </c>
      <c r="N51" s="313">
        <v>60000</v>
      </c>
      <c r="O51" s="313">
        <v>0</v>
      </c>
      <c r="P51" s="313">
        <f>Q51+R51</f>
        <v>80000</v>
      </c>
      <c r="Q51" s="257">
        <f t="shared" si="22"/>
        <v>50000</v>
      </c>
      <c r="R51" s="313">
        <v>30000</v>
      </c>
      <c r="S51" s="313">
        <v>20000</v>
      </c>
      <c r="T51" s="313"/>
      <c r="U51" s="370"/>
      <c r="V51" s="370"/>
    </row>
    <row r="52" spans="1:22" s="126" customFormat="1" ht="38.25" customHeight="1">
      <c r="A52" s="382"/>
      <c r="B52" s="383"/>
      <c r="C52" s="384"/>
      <c r="D52" s="251"/>
      <c r="E52" s="251"/>
      <c r="F52" s="251"/>
      <c r="G52" s="251"/>
      <c r="H52" s="297" t="s">
        <v>479</v>
      </c>
      <c r="I52" s="257"/>
      <c r="J52" s="313"/>
      <c r="K52" s="313"/>
      <c r="L52" s="378"/>
      <c r="M52" s="257"/>
      <c r="N52" s="313"/>
      <c r="O52" s="313"/>
      <c r="P52" s="313"/>
      <c r="Q52" s="257"/>
      <c r="R52" s="313"/>
      <c r="S52" s="313"/>
      <c r="T52" s="313"/>
      <c r="U52" s="370"/>
      <c r="V52" s="370"/>
    </row>
    <row r="53" spans="1:22" s="126" customFormat="1">
      <c r="A53" s="382"/>
      <c r="B53" s="383"/>
      <c r="C53" s="384"/>
      <c r="D53" s="251"/>
      <c r="E53" s="251"/>
      <c r="F53" s="251"/>
      <c r="G53" s="251"/>
      <c r="H53" s="381" t="s">
        <v>415</v>
      </c>
      <c r="I53" s="257">
        <f t="shared" si="17"/>
        <v>0</v>
      </c>
      <c r="J53" s="313">
        <v>0</v>
      </c>
      <c r="K53" s="313">
        <v>0</v>
      </c>
      <c r="L53" s="378">
        <v>0</v>
      </c>
      <c r="M53" s="257">
        <f t="shared" si="18"/>
        <v>20000</v>
      </c>
      <c r="N53" s="313">
        <v>10000</v>
      </c>
      <c r="O53" s="313">
        <v>10000</v>
      </c>
      <c r="P53" s="313">
        <v>0</v>
      </c>
      <c r="Q53" s="257">
        <f t="shared" si="22"/>
        <v>0</v>
      </c>
      <c r="R53" s="313"/>
      <c r="S53" s="313"/>
      <c r="T53" s="313"/>
      <c r="U53" s="370"/>
      <c r="V53" s="370"/>
    </row>
    <row r="54" spans="1:22" s="126" customFormat="1">
      <c r="A54" s="382"/>
      <c r="B54" s="383"/>
      <c r="C54" s="384"/>
      <c r="D54" s="251"/>
      <c r="E54" s="251"/>
      <c r="F54" s="251"/>
      <c r="G54" s="251"/>
      <c r="H54" s="381" t="s">
        <v>414</v>
      </c>
      <c r="I54" s="257">
        <f t="shared" si="17"/>
        <v>0</v>
      </c>
      <c r="J54" s="313">
        <v>0</v>
      </c>
      <c r="K54" s="313">
        <v>0</v>
      </c>
      <c r="L54" s="378">
        <v>0</v>
      </c>
      <c r="M54" s="257">
        <f t="shared" si="18"/>
        <v>0</v>
      </c>
      <c r="N54" s="313">
        <v>0</v>
      </c>
      <c r="O54" s="313">
        <v>0</v>
      </c>
      <c r="P54" s="313"/>
      <c r="Q54" s="257">
        <f t="shared" si="22"/>
        <v>0</v>
      </c>
      <c r="R54" s="313"/>
      <c r="S54" s="313"/>
      <c r="T54" s="313"/>
      <c r="U54" s="370"/>
      <c r="V54" s="370"/>
    </row>
    <row r="55" spans="1:22" s="126" customFormat="1">
      <c r="A55" s="382"/>
      <c r="B55" s="383"/>
      <c r="C55" s="384"/>
      <c r="D55" s="251"/>
      <c r="E55" s="251"/>
      <c r="F55" s="251"/>
      <c r="G55" s="251"/>
      <c r="H55" s="381" t="s">
        <v>413</v>
      </c>
      <c r="I55" s="257">
        <f t="shared" si="17"/>
        <v>0</v>
      </c>
      <c r="J55" s="313">
        <v>0</v>
      </c>
      <c r="K55" s="313">
        <v>0</v>
      </c>
      <c r="L55" s="378">
        <v>0</v>
      </c>
      <c r="M55" s="257">
        <f t="shared" si="18"/>
        <v>0</v>
      </c>
      <c r="N55" s="313">
        <v>0</v>
      </c>
      <c r="O55" s="313">
        <v>0</v>
      </c>
      <c r="P55" s="313"/>
      <c r="Q55" s="257">
        <f t="shared" si="22"/>
        <v>0</v>
      </c>
      <c r="R55" s="313"/>
      <c r="S55" s="313"/>
      <c r="T55" s="313"/>
      <c r="U55" s="370"/>
      <c r="V55" s="370"/>
    </row>
    <row r="56" spans="1:22" s="126" customFormat="1">
      <c r="A56" s="382"/>
      <c r="B56" s="383"/>
      <c r="C56" s="384"/>
      <c r="D56" s="251"/>
      <c r="E56" s="251"/>
      <c r="F56" s="251"/>
      <c r="G56" s="251"/>
      <c r="H56" s="381" t="s">
        <v>412</v>
      </c>
      <c r="I56" s="257">
        <f t="shared" si="17"/>
        <v>0</v>
      </c>
      <c r="J56" s="313">
        <v>0</v>
      </c>
      <c r="K56" s="313">
        <v>0</v>
      </c>
      <c r="L56" s="378">
        <v>0</v>
      </c>
      <c r="M56" s="257">
        <f t="shared" si="18"/>
        <v>0</v>
      </c>
      <c r="N56" s="313">
        <v>0</v>
      </c>
      <c r="O56" s="313">
        <v>0</v>
      </c>
      <c r="P56" s="313">
        <f>Q56+R56</f>
        <v>0</v>
      </c>
      <c r="Q56" s="257">
        <f t="shared" si="22"/>
        <v>0</v>
      </c>
      <c r="R56" s="313"/>
      <c r="S56" s="313"/>
      <c r="T56" s="313">
        <v>60000</v>
      </c>
      <c r="U56" s="370"/>
      <c r="V56" s="370"/>
    </row>
    <row r="57" spans="1:22" s="126" customFormat="1">
      <c r="A57" s="382"/>
      <c r="B57" s="383"/>
      <c r="C57" s="382"/>
      <c r="D57" s="251"/>
      <c r="E57" s="251"/>
      <c r="F57" s="251"/>
      <c r="G57" s="314"/>
      <c r="H57" s="381" t="s">
        <v>410</v>
      </c>
      <c r="I57" s="257">
        <f t="shared" si="17"/>
        <v>0</v>
      </c>
      <c r="J57" s="313">
        <v>0</v>
      </c>
      <c r="K57" s="313">
        <v>0</v>
      </c>
      <c r="L57" s="378">
        <v>0</v>
      </c>
      <c r="M57" s="257">
        <f t="shared" si="18"/>
        <v>0</v>
      </c>
      <c r="N57" s="313">
        <v>0</v>
      </c>
      <c r="O57" s="313"/>
      <c r="P57" s="313">
        <f>Q57+R57</f>
        <v>0</v>
      </c>
      <c r="Q57" s="257">
        <f t="shared" si="22"/>
        <v>0</v>
      </c>
      <c r="R57" s="313"/>
      <c r="S57" s="313"/>
      <c r="T57" s="313">
        <v>100000</v>
      </c>
      <c r="U57" s="370"/>
      <c r="V57" s="370"/>
    </row>
    <row r="58" spans="1:22" s="126" customFormat="1">
      <c r="A58" s="382"/>
      <c r="B58" s="383"/>
      <c r="C58" s="382"/>
      <c r="D58" s="251"/>
      <c r="E58" s="251"/>
      <c r="F58" s="251"/>
      <c r="G58" s="314"/>
      <c r="H58" s="381" t="s">
        <v>409</v>
      </c>
      <c r="I58" s="257">
        <f t="shared" si="17"/>
        <v>0</v>
      </c>
      <c r="J58" s="313">
        <v>0</v>
      </c>
      <c r="K58" s="313">
        <v>0</v>
      </c>
      <c r="L58" s="378">
        <v>0</v>
      </c>
      <c r="M58" s="257">
        <f t="shared" si="18"/>
        <v>0</v>
      </c>
      <c r="N58" s="313">
        <v>0</v>
      </c>
      <c r="O58" s="313">
        <v>0</v>
      </c>
      <c r="P58" s="313">
        <f>Q58+R58</f>
        <v>0</v>
      </c>
      <c r="Q58" s="257">
        <f t="shared" si="22"/>
        <v>0</v>
      </c>
      <c r="R58" s="313"/>
      <c r="S58" s="313"/>
      <c r="T58" s="313">
        <v>100000</v>
      </c>
      <c r="U58" s="370"/>
      <c r="V58" s="370"/>
    </row>
    <row r="59" spans="1:22" s="126" customFormat="1">
      <c r="A59" s="382"/>
      <c r="B59" s="383"/>
      <c r="C59" s="382"/>
      <c r="D59" s="251"/>
      <c r="E59" s="251"/>
      <c r="F59" s="251"/>
      <c r="G59" s="314"/>
      <c r="H59" s="381" t="s">
        <v>408</v>
      </c>
      <c r="I59" s="257">
        <f t="shared" si="17"/>
        <v>0</v>
      </c>
      <c r="J59" s="313">
        <v>0</v>
      </c>
      <c r="K59" s="313">
        <v>0</v>
      </c>
      <c r="L59" s="378">
        <v>0</v>
      </c>
      <c r="M59" s="257">
        <f t="shared" si="18"/>
        <v>0</v>
      </c>
      <c r="N59" s="313">
        <v>0</v>
      </c>
      <c r="O59" s="313">
        <v>0</v>
      </c>
      <c r="P59" s="313">
        <v>0</v>
      </c>
      <c r="Q59" s="257">
        <f t="shared" si="22"/>
        <v>0</v>
      </c>
      <c r="R59" s="313"/>
      <c r="S59" s="313"/>
      <c r="T59" s="313"/>
      <c r="U59" s="370"/>
      <c r="V59" s="370"/>
    </row>
    <row r="60" spans="1:22" s="126" customFormat="1">
      <c r="A60" s="382"/>
      <c r="B60" s="383"/>
      <c r="C60" s="382"/>
      <c r="D60" s="251"/>
      <c r="E60" s="251"/>
      <c r="F60" s="251"/>
      <c r="G60" s="314"/>
      <c r="H60" s="381" t="s">
        <v>406</v>
      </c>
      <c r="I60" s="257">
        <f t="shared" si="17"/>
        <v>0</v>
      </c>
      <c r="J60" s="313">
        <v>0</v>
      </c>
      <c r="K60" s="313">
        <v>0</v>
      </c>
      <c r="L60" s="378">
        <v>100000</v>
      </c>
      <c r="M60" s="257">
        <f t="shared" si="18"/>
        <v>40000</v>
      </c>
      <c r="N60" s="313">
        <v>40000</v>
      </c>
      <c r="O60" s="313">
        <v>0</v>
      </c>
      <c r="P60" s="313">
        <v>0</v>
      </c>
      <c r="Q60" s="257">
        <f t="shared" si="22"/>
        <v>20000</v>
      </c>
      <c r="R60" s="313">
        <v>20000</v>
      </c>
      <c r="S60" s="313"/>
      <c r="T60" s="313"/>
      <c r="U60" s="370"/>
      <c r="V60" s="370"/>
    </row>
    <row r="61" spans="1:22" s="126" customFormat="1">
      <c r="A61" s="382"/>
      <c r="B61" s="383"/>
      <c r="C61" s="382"/>
      <c r="D61" s="251"/>
      <c r="E61" s="251"/>
      <c r="F61" s="251"/>
      <c r="G61" s="251"/>
      <c r="H61" s="381" t="s">
        <v>405</v>
      </c>
      <c r="I61" s="257">
        <f t="shared" si="17"/>
        <v>0</v>
      </c>
      <c r="J61" s="313">
        <v>0</v>
      </c>
      <c r="K61" s="313">
        <v>0</v>
      </c>
      <c r="L61" s="378">
        <v>0</v>
      </c>
      <c r="M61" s="257">
        <f t="shared" si="18"/>
        <v>30000</v>
      </c>
      <c r="N61" s="313">
        <v>20000</v>
      </c>
      <c r="O61" s="313">
        <v>10000</v>
      </c>
      <c r="P61" s="313">
        <v>30000</v>
      </c>
      <c r="Q61" s="257">
        <f t="shared" si="22"/>
        <v>20000</v>
      </c>
      <c r="R61" s="313">
        <v>20000</v>
      </c>
      <c r="S61" s="313"/>
      <c r="T61" s="313"/>
      <c r="U61" s="370"/>
      <c r="V61" s="370"/>
    </row>
    <row r="62" spans="1:22" s="126" customFormat="1">
      <c r="A62" s="382"/>
      <c r="B62" s="383"/>
      <c r="C62" s="382"/>
      <c r="D62" s="251"/>
      <c r="E62" s="251"/>
      <c r="F62" s="251"/>
      <c r="G62" s="251"/>
      <c r="H62" s="381" t="s">
        <v>404</v>
      </c>
      <c r="I62" s="257">
        <f t="shared" si="17"/>
        <v>0</v>
      </c>
      <c r="J62" s="314">
        <v>0</v>
      </c>
      <c r="K62" s="314">
        <v>0</v>
      </c>
      <c r="L62" s="378">
        <v>0</v>
      </c>
      <c r="M62" s="257">
        <f t="shared" si="18"/>
        <v>100000</v>
      </c>
      <c r="N62" s="313">
        <v>70000</v>
      </c>
      <c r="O62" s="313">
        <v>30000</v>
      </c>
      <c r="P62" s="313"/>
      <c r="Q62" s="257">
        <f t="shared" si="22"/>
        <v>85000</v>
      </c>
      <c r="R62" s="313">
        <v>25000</v>
      </c>
      <c r="S62" s="313">
        <v>60000</v>
      </c>
      <c r="T62" s="313"/>
      <c r="U62" s="370"/>
      <c r="V62" s="370"/>
    </row>
    <row r="63" spans="1:22" s="126" customFormat="1">
      <c r="A63" s="382"/>
      <c r="B63" s="383"/>
      <c r="C63" s="382"/>
      <c r="D63" s="251"/>
      <c r="E63" s="251"/>
      <c r="F63" s="251"/>
      <c r="G63" s="251"/>
      <c r="H63" s="381" t="s">
        <v>403</v>
      </c>
      <c r="I63" s="257">
        <f t="shared" si="17"/>
        <v>0</v>
      </c>
      <c r="J63" s="380">
        <v>0</v>
      </c>
      <c r="K63" s="379">
        <v>0</v>
      </c>
      <c r="L63" s="378">
        <v>0</v>
      </c>
      <c r="M63" s="257">
        <f t="shared" si="18"/>
        <v>0</v>
      </c>
      <c r="N63" s="313"/>
      <c r="O63" s="313"/>
      <c r="P63" s="313"/>
      <c r="Q63" s="257">
        <f t="shared" si="22"/>
        <v>80000</v>
      </c>
      <c r="R63" s="313">
        <v>60000</v>
      </c>
      <c r="S63" s="313">
        <v>20000</v>
      </c>
      <c r="T63" s="313"/>
      <c r="U63" s="370"/>
      <c r="V63" s="370"/>
    </row>
    <row r="64" spans="1:22" s="126" customFormat="1">
      <c r="A64" s="382"/>
      <c r="B64" s="383"/>
      <c r="C64" s="382"/>
      <c r="D64" s="251"/>
      <c r="E64" s="251"/>
      <c r="F64" s="251"/>
      <c r="G64" s="251"/>
      <c r="H64" s="381" t="s">
        <v>402</v>
      </c>
      <c r="I64" s="257">
        <f t="shared" si="17"/>
        <v>0</v>
      </c>
      <c r="J64" s="380">
        <v>0</v>
      </c>
      <c r="K64" s="379">
        <v>0</v>
      </c>
      <c r="L64" s="378">
        <v>0</v>
      </c>
      <c r="M64" s="257">
        <f t="shared" si="18"/>
        <v>0</v>
      </c>
      <c r="N64" s="313">
        <v>0</v>
      </c>
      <c r="O64" s="313">
        <v>0</v>
      </c>
      <c r="P64" s="313"/>
      <c r="Q64" s="257">
        <f t="shared" si="22"/>
        <v>80000</v>
      </c>
      <c r="R64" s="313">
        <v>60000</v>
      </c>
      <c r="S64" s="313">
        <v>20000</v>
      </c>
      <c r="T64" s="313"/>
      <c r="U64" s="370"/>
      <c r="V64" s="370"/>
    </row>
    <row r="65" spans="1:22" s="126" customFormat="1">
      <c r="A65" s="382"/>
      <c r="B65" s="383"/>
      <c r="C65" s="382"/>
      <c r="D65" s="251"/>
      <c r="E65" s="251"/>
      <c r="F65" s="251"/>
      <c r="G65" s="251"/>
      <c r="H65" s="381" t="s">
        <v>401</v>
      </c>
      <c r="I65" s="257">
        <f t="shared" si="17"/>
        <v>0</v>
      </c>
      <c r="J65" s="380">
        <v>0</v>
      </c>
      <c r="K65" s="379">
        <v>0</v>
      </c>
      <c r="L65" s="378">
        <v>0</v>
      </c>
      <c r="M65" s="257">
        <f t="shared" si="18"/>
        <v>0</v>
      </c>
      <c r="N65" s="313">
        <v>0</v>
      </c>
      <c r="O65" s="313">
        <v>0</v>
      </c>
      <c r="P65" s="313"/>
      <c r="Q65" s="257">
        <f t="shared" si="22"/>
        <v>0</v>
      </c>
      <c r="R65" s="313"/>
      <c r="S65" s="313"/>
      <c r="T65" s="313"/>
      <c r="U65" s="370"/>
      <c r="V65" s="370"/>
    </row>
    <row r="66" spans="1:22" s="126" customFormat="1" ht="33">
      <c r="A66" s="382"/>
      <c r="B66" s="383"/>
      <c r="C66" s="382"/>
      <c r="D66" s="251"/>
      <c r="E66" s="251"/>
      <c r="F66" s="251"/>
      <c r="G66" s="251"/>
      <c r="H66" s="381" t="s">
        <v>400</v>
      </c>
      <c r="I66" s="257">
        <f t="shared" si="17"/>
        <v>0</v>
      </c>
      <c r="J66" s="380">
        <v>0</v>
      </c>
      <c r="K66" s="379">
        <v>0</v>
      </c>
      <c r="L66" s="378">
        <v>0</v>
      </c>
      <c r="M66" s="257">
        <f t="shared" si="18"/>
        <v>0</v>
      </c>
      <c r="N66" s="251"/>
      <c r="O66" s="251"/>
      <c r="P66" s="251"/>
      <c r="Q66" s="257">
        <f t="shared" si="22"/>
        <v>0</v>
      </c>
      <c r="R66" s="251"/>
      <c r="S66" s="251"/>
      <c r="T66" s="251"/>
      <c r="U66" s="370"/>
      <c r="V66" s="370"/>
    </row>
    <row r="67" spans="1:22" s="126" customFormat="1">
      <c r="A67" s="376"/>
      <c r="B67" s="377"/>
      <c r="C67" s="376">
        <v>195</v>
      </c>
      <c r="D67" s="511" t="s">
        <v>8</v>
      </c>
      <c r="E67" s="511"/>
      <c r="F67" s="511"/>
      <c r="G67" s="511"/>
      <c r="H67" s="511"/>
      <c r="I67" s="375">
        <f t="shared" ref="I67:T67" si="23">SUM(I68:I85)</f>
        <v>117000</v>
      </c>
      <c r="J67" s="375">
        <f t="shared" si="23"/>
        <v>117000</v>
      </c>
      <c r="K67" s="375">
        <f t="shared" si="23"/>
        <v>0</v>
      </c>
      <c r="L67" s="375">
        <f t="shared" si="23"/>
        <v>594000</v>
      </c>
      <c r="M67" s="375">
        <f t="shared" si="23"/>
        <v>386000</v>
      </c>
      <c r="N67" s="375">
        <f t="shared" si="23"/>
        <v>335000</v>
      </c>
      <c r="O67" s="375">
        <f t="shared" si="23"/>
        <v>51000</v>
      </c>
      <c r="P67" s="375">
        <f t="shared" si="23"/>
        <v>410000</v>
      </c>
      <c r="Q67" s="375">
        <f t="shared" si="23"/>
        <v>291000</v>
      </c>
      <c r="R67" s="375">
        <f t="shared" si="23"/>
        <v>215000</v>
      </c>
      <c r="S67" s="375">
        <f t="shared" si="23"/>
        <v>76000</v>
      </c>
      <c r="T67" s="375">
        <f t="shared" si="23"/>
        <v>100000</v>
      </c>
      <c r="U67" s="370"/>
      <c r="V67" s="370"/>
    </row>
    <row r="68" spans="1:22" s="126" customFormat="1" ht="16.5" customHeight="1">
      <c r="A68" s="373"/>
      <c r="B68" s="374"/>
      <c r="C68" s="373"/>
      <c r="D68" s="372"/>
      <c r="E68" s="372"/>
      <c r="F68" s="371"/>
      <c r="G68" s="258"/>
      <c r="H68" s="438" t="s">
        <v>399</v>
      </c>
      <c r="I68" s="257">
        <f t="shared" ref="I68:I85" si="24">J68+K68</f>
        <v>25000</v>
      </c>
      <c r="J68" s="338">
        <v>25000</v>
      </c>
      <c r="K68" s="314">
        <v>0</v>
      </c>
      <c r="L68" s="273">
        <v>0</v>
      </c>
      <c r="M68" s="257">
        <f t="shared" ref="M68:M85" si="25">N68+O68</f>
        <v>25000</v>
      </c>
      <c r="N68" s="314">
        <v>25000</v>
      </c>
      <c r="O68" s="314"/>
      <c r="P68" s="251"/>
      <c r="Q68" s="257">
        <f t="shared" ref="Q68:Q79" si="26">R68+S68</f>
        <v>15000</v>
      </c>
      <c r="R68" s="314">
        <v>15000</v>
      </c>
      <c r="S68" s="314"/>
      <c r="T68" s="314"/>
      <c r="U68" s="370"/>
      <c r="V68" s="370"/>
    </row>
    <row r="69" spans="1:22" s="126" customFormat="1" ht="33">
      <c r="A69" s="373"/>
      <c r="B69" s="374"/>
      <c r="C69" s="373"/>
      <c r="D69" s="372"/>
      <c r="E69" s="372"/>
      <c r="F69" s="371"/>
      <c r="G69" s="258"/>
      <c r="H69" s="438" t="s">
        <v>398</v>
      </c>
      <c r="I69" s="257">
        <f t="shared" si="24"/>
        <v>15000</v>
      </c>
      <c r="J69" s="338">
        <v>15000</v>
      </c>
      <c r="K69" s="314">
        <v>0</v>
      </c>
      <c r="L69" s="273">
        <v>0</v>
      </c>
      <c r="M69" s="257">
        <f t="shared" si="25"/>
        <v>25000</v>
      </c>
      <c r="N69" s="314">
        <v>20000</v>
      </c>
      <c r="O69" s="314">
        <v>5000</v>
      </c>
      <c r="P69" s="251"/>
      <c r="Q69" s="257">
        <f t="shared" si="26"/>
        <v>55000</v>
      </c>
      <c r="R69" s="314">
        <v>50000</v>
      </c>
      <c r="S69" s="314">
        <v>5000</v>
      </c>
      <c r="T69" s="314"/>
      <c r="U69" s="370"/>
      <c r="V69" s="370"/>
    </row>
    <row r="70" spans="1:22" s="126" customFormat="1">
      <c r="A70" s="373"/>
      <c r="B70" s="374"/>
      <c r="C70" s="373"/>
      <c r="D70" s="372"/>
      <c r="E70" s="372"/>
      <c r="F70" s="371"/>
      <c r="G70" s="258"/>
      <c r="H70" s="439" t="s">
        <v>397</v>
      </c>
      <c r="I70" s="257">
        <f t="shared" si="24"/>
        <v>22000</v>
      </c>
      <c r="J70" s="271">
        <v>22000</v>
      </c>
      <c r="K70" s="314">
        <v>0</v>
      </c>
      <c r="L70" s="273">
        <v>0</v>
      </c>
      <c r="M70" s="257">
        <f t="shared" si="25"/>
        <v>0</v>
      </c>
      <c r="N70" s="251"/>
      <c r="O70" s="251"/>
      <c r="P70" s="251"/>
      <c r="Q70" s="257">
        <f t="shared" si="26"/>
        <v>0</v>
      </c>
      <c r="R70" s="251"/>
      <c r="S70" s="251"/>
      <c r="T70" s="251"/>
      <c r="U70" s="370"/>
      <c r="V70" s="370"/>
    </row>
    <row r="71" spans="1:22" s="126" customFormat="1">
      <c r="A71" s="373"/>
      <c r="B71" s="374"/>
      <c r="C71" s="373"/>
      <c r="D71" s="372"/>
      <c r="E71" s="372"/>
      <c r="F71" s="371"/>
      <c r="G71" s="258"/>
      <c r="H71" s="439" t="s">
        <v>396</v>
      </c>
      <c r="I71" s="257">
        <f t="shared" si="24"/>
        <v>20000</v>
      </c>
      <c r="J71" s="271">
        <v>20000</v>
      </c>
      <c r="K71" s="314">
        <v>0</v>
      </c>
      <c r="L71" s="273">
        <v>0</v>
      </c>
      <c r="M71" s="257">
        <f t="shared" si="25"/>
        <v>100000</v>
      </c>
      <c r="N71" s="251">
        <v>100000</v>
      </c>
      <c r="O71" s="251"/>
      <c r="P71" s="251"/>
      <c r="Q71" s="257">
        <f t="shared" si="26"/>
        <v>0</v>
      </c>
      <c r="R71" s="251"/>
      <c r="S71" s="251"/>
      <c r="T71" s="251"/>
      <c r="U71" s="370"/>
      <c r="V71" s="370"/>
    </row>
    <row r="72" spans="1:22" s="126" customFormat="1">
      <c r="A72" s="373"/>
      <c r="B72" s="374"/>
      <c r="C72" s="373"/>
      <c r="D72" s="372"/>
      <c r="E72" s="372"/>
      <c r="F72" s="371"/>
      <c r="G72" s="258"/>
      <c r="H72" s="439" t="s">
        <v>467</v>
      </c>
      <c r="I72" s="257">
        <f t="shared" si="24"/>
        <v>20000</v>
      </c>
      <c r="J72" s="271">
        <v>20000</v>
      </c>
      <c r="K72" s="314">
        <v>0</v>
      </c>
      <c r="L72" s="273">
        <v>24000</v>
      </c>
      <c r="M72" s="257">
        <f t="shared" si="25"/>
        <v>66000</v>
      </c>
      <c r="N72" s="251">
        <v>40000</v>
      </c>
      <c r="O72" s="251">
        <v>26000</v>
      </c>
      <c r="P72" s="251"/>
      <c r="Q72" s="257">
        <f t="shared" si="26"/>
        <v>11000</v>
      </c>
      <c r="R72" s="251">
        <v>0</v>
      </c>
      <c r="S72" s="251">
        <v>11000</v>
      </c>
      <c r="T72" s="251"/>
      <c r="U72" s="370"/>
      <c r="V72" s="370"/>
    </row>
    <row r="73" spans="1:22" s="126" customFormat="1">
      <c r="A73" s="373"/>
      <c r="B73" s="374"/>
      <c r="C73" s="373"/>
      <c r="D73" s="372"/>
      <c r="E73" s="372"/>
      <c r="F73" s="371"/>
      <c r="G73" s="258"/>
      <c r="H73" s="439" t="s">
        <v>469</v>
      </c>
      <c r="I73" s="257">
        <f t="shared" si="24"/>
        <v>15000</v>
      </c>
      <c r="J73" s="271">
        <v>15000</v>
      </c>
      <c r="K73" s="314"/>
      <c r="L73" s="273"/>
      <c r="M73" s="257"/>
      <c r="N73" s="251"/>
      <c r="O73" s="251"/>
      <c r="P73" s="251"/>
      <c r="Q73" s="257"/>
      <c r="R73" s="251"/>
      <c r="S73" s="251"/>
      <c r="T73" s="251"/>
      <c r="U73" s="370"/>
      <c r="V73" s="370"/>
    </row>
    <row r="74" spans="1:22" s="126" customFormat="1">
      <c r="A74" s="373"/>
      <c r="B74" s="374"/>
      <c r="C74" s="373"/>
      <c r="D74" s="372"/>
      <c r="E74" s="372"/>
      <c r="F74" s="371"/>
      <c r="G74" s="258"/>
      <c r="H74" s="439" t="s">
        <v>395</v>
      </c>
      <c r="I74" s="257">
        <f t="shared" si="24"/>
        <v>0</v>
      </c>
      <c r="J74" s="273">
        <v>0</v>
      </c>
      <c r="K74" s="314">
        <v>0</v>
      </c>
      <c r="L74" s="273">
        <v>400000</v>
      </c>
      <c r="M74" s="257">
        <f t="shared" si="25"/>
        <v>100000</v>
      </c>
      <c r="N74" s="251">
        <v>100000</v>
      </c>
      <c r="O74" s="251">
        <v>0</v>
      </c>
      <c r="P74" s="251">
        <v>100000</v>
      </c>
      <c r="Q74" s="257">
        <f t="shared" si="26"/>
        <v>70000</v>
      </c>
      <c r="R74" s="314">
        <v>50000</v>
      </c>
      <c r="S74" s="314">
        <v>20000</v>
      </c>
      <c r="T74" s="251">
        <v>0</v>
      </c>
      <c r="U74" s="370"/>
      <c r="V74" s="370"/>
    </row>
    <row r="75" spans="1:22" s="126" customFormat="1">
      <c r="A75" s="373"/>
      <c r="B75" s="374"/>
      <c r="C75" s="373"/>
      <c r="D75" s="372"/>
      <c r="E75" s="372"/>
      <c r="F75" s="371"/>
      <c r="G75" s="258"/>
      <c r="H75" s="439" t="s">
        <v>394</v>
      </c>
      <c r="I75" s="257">
        <f t="shared" si="24"/>
        <v>0</v>
      </c>
      <c r="J75" s="271">
        <v>0</v>
      </c>
      <c r="K75" s="314">
        <v>0</v>
      </c>
      <c r="L75" s="273">
        <v>40000</v>
      </c>
      <c r="M75" s="257">
        <f t="shared" si="25"/>
        <v>0</v>
      </c>
      <c r="N75" s="251"/>
      <c r="O75" s="251">
        <v>0</v>
      </c>
      <c r="P75" s="251"/>
      <c r="Q75" s="257">
        <f t="shared" si="26"/>
        <v>0</v>
      </c>
      <c r="R75" s="314"/>
      <c r="S75" s="314"/>
      <c r="T75" s="251"/>
      <c r="U75" s="370"/>
      <c r="V75" s="370"/>
    </row>
    <row r="76" spans="1:22" s="126" customFormat="1">
      <c r="A76" s="373"/>
      <c r="B76" s="374"/>
      <c r="C76" s="373"/>
      <c r="D76" s="372"/>
      <c r="E76" s="372"/>
      <c r="F76" s="371"/>
      <c r="G76" s="258"/>
      <c r="H76" s="438" t="s">
        <v>393</v>
      </c>
      <c r="I76" s="257">
        <f t="shared" si="24"/>
        <v>0</v>
      </c>
      <c r="J76" s="271">
        <v>0</v>
      </c>
      <c r="K76" s="314">
        <v>0</v>
      </c>
      <c r="L76" s="273">
        <v>0</v>
      </c>
      <c r="M76" s="257">
        <f t="shared" si="25"/>
        <v>0</v>
      </c>
      <c r="N76" s="251">
        <v>0</v>
      </c>
      <c r="O76" s="251">
        <v>0</v>
      </c>
      <c r="P76" s="251">
        <v>120000</v>
      </c>
      <c r="Q76" s="257">
        <f t="shared" si="26"/>
        <v>0</v>
      </c>
      <c r="R76" s="251"/>
      <c r="S76" s="251"/>
      <c r="T76" s="251"/>
      <c r="U76" s="370"/>
      <c r="V76" s="370"/>
    </row>
    <row r="77" spans="1:22" s="126" customFormat="1">
      <c r="A77" s="373"/>
      <c r="B77" s="374"/>
      <c r="C77" s="373"/>
      <c r="D77" s="372"/>
      <c r="E77" s="372"/>
      <c r="F77" s="371"/>
      <c r="G77" s="258"/>
      <c r="H77" s="440" t="s">
        <v>392</v>
      </c>
      <c r="I77" s="257">
        <f t="shared" si="24"/>
        <v>0</v>
      </c>
      <c r="J77" s="273">
        <v>0</v>
      </c>
      <c r="K77" s="314">
        <v>0</v>
      </c>
      <c r="L77" s="273">
        <v>0</v>
      </c>
      <c r="M77" s="257">
        <f t="shared" si="25"/>
        <v>70000</v>
      </c>
      <c r="N77" s="251">
        <v>50000</v>
      </c>
      <c r="O77" s="251">
        <v>20000</v>
      </c>
      <c r="P77" s="251"/>
      <c r="Q77" s="257">
        <f t="shared" si="26"/>
        <v>20000</v>
      </c>
      <c r="R77" s="314">
        <v>0</v>
      </c>
      <c r="S77" s="314">
        <v>20000</v>
      </c>
      <c r="T77" s="314">
        <v>100000</v>
      </c>
      <c r="U77" s="370"/>
      <c r="V77" s="370"/>
    </row>
    <row r="78" spans="1:22" s="126" customFormat="1">
      <c r="A78" s="373"/>
      <c r="B78" s="374"/>
      <c r="C78" s="373"/>
      <c r="D78" s="372"/>
      <c r="E78" s="372"/>
      <c r="F78" s="371"/>
      <c r="G78" s="258"/>
      <c r="H78" s="438" t="s">
        <v>391</v>
      </c>
      <c r="I78" s="257">
        <f t="shared" si="24"/>
        <v>0</v>
      </c>
      <c r="J78" s="273">
        <v>0</v>
      </c>
      <c r="K78" s="314">
        <v>0</v>
      </c>
      <c r="L78" s="273">
        <v>0</v>
      </c>
      <c r="M78" s="257">
        <f t="shared" si="25"/>
        <v>0</v>
      </c>
      <c r="N78" s="251">
        <v>0</v>
      </c>
      <c r="O78" s="251">
        <v>0</v>
      </c>
      <c r="P78" s="251">
        <v>75000</v>
      </c>
      <c r="Q78" s="257">
        <f t="shared" si="26"/>
        <v>50000</v>
      </c>
      <c r="R78" s="325">
        <v>50000</v>
      </c>
      <c r="S78" s="251">
        <v>0</v>
      </c>
      <c r="T78" s="251">
        <v>0</v>
      </c>
      <c r="U78" s="370"/>
      <c r="V78" s="370"/>
    </row>
    <row r="79" spans="1:22" s="126" customFormat="1">
      <c r="A79" s="373"/>
      <c r="B79" s="374"/>
      <c r="C79" s="373"/>
      <c r="D79" s="372"/>
      <c r="E79" s="372"/>
      <c r="F79" s="371"/>
      <c r="G79" s="258"/>
      <c r="H79" s="438" t="s">
        <v>390</v>
      </c>
      <c r="I79" s="257">
        <f t="shared" si="24"/>
        <v>0</v>
      </c>
      <c r="J79" s="273"/>
      <c r="K79" s="314">
        <v>0</v>
      </c>
      <c r="L79" s="273">
        <v>130000</v>
      </c>
      <c r="M79" s="257">
        <f t="shared" si="25"/>
        <v>0</v>
      </c>
      <c r="N79" s="251">
        <v>0</v>
      </c>
      <c r="O79" s="251">
        <v>0</v>
      </c>
      <c r="P79" s="251">
        <v>115000</v>
      </c>
      <c r="Q79" s="257">
        <f t="shared" si="26"/>
        <v>0</v>
      </c>
      <c r="R79" s="314"/>
      <c r="S79" s="314"/>
      <c r="T79" s="314"/>
      <c r="U79" s="370"/>
      <c r="V79" s="370"/>
    </row>
    <row r="80" spans="1:22" s="126" customFormat="1">
      <c r="A80" s="373"/>
      <c r="B80" s="374"/>
      <c r="C80" s="373"/>
      <c r="D80" s="372"/>
      <c r="E80" s="372"/>
      <c r="F80" s="371"/>
      <c r="G80" s="258"/>
      <c r="H80" s="438" t="s">
        <v>389</v>
      </c>
      <c r="I80" s="257">
        <f t="shared" si="24"/>
        <v>0</v>
      </c>
      <c r="J80" s="273">
        <v>0</v>
      </c>
      <c r="K80" s="314">
        <v>0</v>
      </c>
      <c r="L80" s="273">
        <v>0</v>
      </c>
      <c r="M80" s="257">
        <f t="shared" si="25"/>
        <v>0</v>
      </c>
      <c r="N80" s="251"/>
      <c r="O80" s="251"/>
      <c r="P80" s="251"/>
      <c r="Q80" s="257"/>
      <c r="R80" s="314"/>
      <c r="S80" s="314"/>
      <c r="T80" s="314"/>
      <c r="U80" s="370"/>
      <c r="V80" s="370"/>
    </row>
    <row r="81" spans="1:255" s="126" customFormat="1">
      <c r="A81" s="373"/>
      <c r="B81" s="374"/>
      <c r="C81" s="373"/>
      <c r="D81" s="372"/>
      <c r="E81" s="372"/>
      <c r="F81" s="371"/>
      <c r="G81" s="258"/>
      <c r="H81" s="438" t="s">
        <v>388</v>
      </c>
      <c r="I81" s="257">
        <f t="shared" si="24"/>
        <v>0</v>
      </c>
      <c r="J81" s="273">
        <v>0</v>
      </c>
      <c r="K81" s="314">
        <v>0</v>
      </c>
      <c r="L81" s="273">
        <v>0</v>
      </c>
      <c r="M81" s="257">
        <f t="shared" si="25"/>
        <v>0</v>
      </c>
      <c r="N81" s="251"/>
      <c r="O81" s="251"/>
      <c r="P81" s="251"/>
      <c r="Q81" s="257"/>
      <c r="R81" s="314"/>
      <c r="S81" s="314"/>
      <c r="T81" s="314"/>
      <c r="U81" s="370"/>
      <c r="V81" s="370"/>
    </row>
    <row r="82" spans="1:255" s="126" customFormat="1">
      <c r="A82" s="373"/>
      <c r="B82" s="374"/>
      <c r="C82" s="373"/>
      <c r="D82" s="372"/>
      <c r="E82" s="372"/>
      <c r="F82" s="371"/>
      <c r="G82" s="258"/>
      <c r="H82" s="438" t="s">
        <v>387</v>
      </c>
      <c r="I82" s="257">
        <f t="shared" si="24"/>
        <v>0</v>
      </c>
      <c r="J82" s="273">
        <v>0</v>
      </c>
      <c r="K82" s="314">
        <v>0</v>
      </c>
      <c r="L82" s="273">
        <v>0</v>
      </c>
      <c r="M82" s="257">
        <f t="shared" si="25"/>
        <v>0</v>
      </c>
      <c r="N82" s="251"/>
      <c r="O82" s="251"/>
      <c r="P82" s="251"/>
      <c r="Q82" s="257"/>
      <c r="R82" s="314"/>
      <c r="S82" s="314"/>
      <c r="T82" s="314"/>
      <c r="U82" s="370"/>
      <c r="V82" s="370"/>
    </row>
    <row r="83" spans="1:255" s="126" customFormat="1">
      <c r="A83" s="373"/>
      <c r="B83" s="374"/>
      <c r="C83" s="373"/>
      <c r="D83" s="372"/>
      <c r="E83" s="372"/>
      <c r="F83" s="371"/>
      <c r="G83" s="258"/>
      <c r="H83" s="438" t="s">
        <v>386</v>
      </c>
      <c r="I83" s="257">
        <f t="shared" si="24"/>
        <v>0</v>
      </c>
      <c r="J83" s="273">
        <v>0</v>
      </c>
      <c r="K83" s="314">
        <v>0</v>
      </c>
      <c r="L83" s="273">
        <v>0</v>
      </c>
      <c r="M83" s="257">
        <f t="shared" si="25"/>
        <v>0</v>
      </c>
      <c r="N83" s="251"/>
      <c r="O83" s="251"/>
      <c r="P83" s="251"/>
      <c r="Q83" s="257">
        <f>R83+S83</f>
        <v>70000</v>
      </c>
      <c r="R83" s="314">
        <v>50000</v>
      </c>
      <c r="S83" s="314">
        <v>20000</v>
      </c>
      <c r="T83" s="314">
        <v>0</v>
      </c>
      <c r="U83" s="370"/>
      <c r="V83" s="370"/>
    </row>
    <row r="84" spans="1:255" s="126" customFormat="1">
      <c r="A84" s="373"/>
      <c r="B84" s="374"/>
      <c r="C84" s="373"/>
      <c r="D84" s="372"/>
      <c r="E84" s="372"/>
      <c r="F84" s="371"/>
      <c r="G84" s="258"/>
      <c r="H84" s="438" t="s">
        <v>385</v>
      </c>
      <c r="I84" s="257">
        <f t="shared" si="24"/>
        <v>0</v>
      </c>
      <c r="J84" s="273">
        <v>0</v>
      </c>
      <c r="K84" s="314">
        <v>0</v>
      </c>
      <c r="L84" s="273">
        <v>0</v>
      </c>
      <c r="M84" s="257">
        <f t="shared" si="25"/>
        <v>0</v>
      </c>
      <c r="N84" s="251"/>
      <c r="O84" s="251"/>
      <c r="P84" s="251"/>
      <c r="Q84" s="257"/>
      <c r="R84" s="314"/>
      <c r="S84" s="314"/>
      <c r="T84" s="314"/>
      <c r="U84" s="370"/>
      <c r="V84" s="370"/>
    </row>
    <row r="85" spans="1:255" s="126" customFormat="1">
      <c r="A85" s="373"/>
      <c r="B85" s="374"/>
      <c r="C85" s="373"/>
      <c r="D85" s="372"/>
      <c r="E85" s="372"/>
      <c r="F85" s="371"/>
      <c r="G85" s="258"/>
      <c r="H85" s="440" t="s">
        <v>384</v>
      </c>
      <c r="I85" s="257">
        <f t="shared" si="24"/>
        <v>0</v>
      </c>
      <c r="J85" s="273">
        <v>0</v>
      </c>
      <c r="K85" s="314">
        <v>0</v>
      </c>
      <c r="L85" s="273">
        <v>0</v>
      </c>
      <c r="M85" s="257">
        <f t="shared" si="25"/>
        <v>0</v>
      </c>
      <c r="N85" s="251"/>
      <c r="O85" s="251"/>
      <c r="P85" s="251"/>
      <c r="Q85" s="257"/>
      <c r="R85" s="314"/>
      <c r="S85" s="314"/>
      <c r="T85" s="314"/>
      <c r="U85" s="370"/>
      <c r="V85" s="370"/>
    </row>
    <row r="86" spans="1:255">
      <c r="A86" s="368"/>
      <c r="B86" s="369"/>
      <c r="C86" s="368">
        <v>470</v>
      </c>
      <c r="D86" s="512" t="s">
        <v>9</v>
      </c>
      <c r="E86" s="513"/>
      <c r="F86" s="513"/>
      <c r="G86" s="513"/>
      <c r="H86" s="514"/>
      <c r="I86" s="367">
        <f t="shared" ref="I86:T86" si="27">I87</f>
        <v>385000</v>
      </c>
      <c r="J86" s="367">
        <f t="shared" si="27"/>
        <v>310000</v>
      </c>
      <c r="K86" s="367">
        <f t="shared" si="27"/>
        <v>75000</v>
      </c>
      <c r="L86" s="367">
        <f t="shared" si="27"/>
        <v>1275000</v>
      </c>
      <c r="M86" s="367">
        <f t="shared" si="27"/>
        <v>568300</v>
      </c>
      <c r="N86" s="367">
        <f t="shared" si="27"/>
        <v>558300</v>
      </c>
      <c r="O86" s="367">
        <f t="shared" si="27"/>
        <v>10000</v>
      </c>
      <c r="P86" s="367">
        <f t="shared" si="27"/>
        <v>470000</v>
      </c>
      <c r="Q86" s="367">
        <f t="shared" si="27"/>
        <v>420834</v>
      </c>
      <c r="R86" s="367">
        <f t="shared" si="27"/>
        <v>390621</v>
      </c>
      <c r="S86" s="367">
        <f t="shared" si="27"/>
        <v>30213</v>
      </c>
      <c r="T86" s="367">
        <f t="shared" si="27"/>
        <v>0</v>
      </c>
    </row>
    <row r="87" spans="1:255" ht="16.5" customHeight="1">
      <c r="A87" s="250"/>
      <c r="B87" s="249"/>
      <c r="C87" s="164">
        <v>47017</v>
      </c>
      <c r="D87" s="248"/>
      <c r="E87" s="515" t="s">
        <v>383</v>
      </c>
      <c r="F87" s="516"/>
      <c r="G87" s="516"/>
      <c r="H87" s="517"/>
      <c r="I87" s="248">
        <f t="shared" ref="I87:P87" si="28">SUM(I88:I120)</f>
        <v>385000</v>
      </c>
      <c r="J87" s="248">
        <f t="shared" si="28"/>
        <v>310000</v>
      </c>
      <c r="K87" s="248">
        <f t="shared" si="28"/>
        <v>75000</v>
      </c>
      <c r="L87" s="248">
        <f t="shared" si="28"/>
        <v>1275000</v>
      </c>
      <c r="M87" s="248">
        <f t="shared" si="28"/>
        <v>568300</v>
      </c>
      <c r="N87" s="248">
        <f t="shared" si="28"/>
        <v>558300</v>
      </c>
      <c r="O87" s="248">
        <f t="shared" si="28"/>
        <v>10000</v>
      </c>
      <c r="P87" s="248">
        <f t="shared" si="28"/>
        <v>470000</v>
      </c>
      <c r="Q87" s="248">
        <f t="shared" ref="Q87:T87" si="29">SUM(Q88:Q114)</f>
        <v>420834</v>
      </c>
      <c r="R87" s="248">
        <f>SUM(R88:R120)</f>
        <v>390621</v>
      </c>
      <c r="S87" s="248">
        <f t="shared" si="29"/>
        <v>30213</v>
      </c>
      <c r="T87" s="248">
        <f t="shared" si="29"/>
        <v>0</v>
      </c>
    </row>
    <row r="88" spans="1:255">
      <c r="A88" s="155"/>
      <c r="B88" s="262"/>
      <c r="C88" s="215"/>
      <c r="D88" s="260"/>
      <c r="E88" s="260"/>
      <c r="F88" s="317"/>
      <c r="G88" s="259"/>
      <c r="H88" s="476" t="s">
        <v>382</v>
      </c>
      <c r="I88" s="238">
        <f t="shared" ref="I88:I106" si="30">J88+K88</f>
        <v>30000</v>
      </c>
      <c r="J88" s="232">
        <v>30000</v>
      </c>
      <c r="K88" s="232">
        <v>0</v>
      </c>
      <c r="L88" s="239">
        <v>0</v>
      </c>
      <c r="M88" s="238">
        <f t="shared" ref="M88:M120" si="31">N88+O88</f>
        <v>0</v>
      </c>
      <c r="N88" s="255"/>
      <c r="O88" s="255"/>
      <c r="P88" s="239"/>
      <c r="Q88" s="238">
        <f t="shared" ref="Q88:Q117" si="32">R88+S88</f>
        <v>0</v>
      </c>
      <c r="R88" s="255"/>
      <c r="S88" s="255"/>
      <c r="T88" s="253"/>
    </row>
    <row r="89" spans="1:255">
      <c r="A89" s="155"/>
      <c r="B89" s="262"/>
      <c r="C89" s="261"/>
      <c r="D89" s="260"/>
      <c r="E89" s="260"/>
      <c r="F89" s="317"/>
      <c r="G89" s="259"/>
      <c r="H89" s="476" t="s">
        <v>480</v>
      </c>
      <c r="I89" s="238">
        <f t="shared" si="30"/>
        <v>50000</v>
      </c>
      <c r="J89" s="232">
        <v>50000</v>
      </c>
      <c r="K89" s="232">
        <v>0</v>
      </c>
      <c r="L89" s="239">
        <v>0</v>
      </c>
      <c r="M89" s="238">
        <f t="shared" si="31"/>
        <v>40000</v>
      </c>
      <c r="N89" s="255">
        <v>40000</v>
      </c>
      <c r="O89" s="255"/>
      <c r="P89" s="239"/>
      <c r="Q89" s="238">
        <f t="shared" si="32"/>
        <v>0</v>
      </c>
      <c r="R89" s="255"/>
      <c r="S89" s="255"/>
      <c r="T89" s="253"/>
    </row>
    <row r="90" spans="1:255">
      <c r="A90" s="155"/>
      <c r="B90" s="262"/>
      <c r="C90" s="261"/>
      <c r="D90" s="260"/>
      <c r="E90" s="260"/>
      <c r="F90" s="317"/>
      <c r="G90" s="259"/>
      <c r="H90" s="476" t="s">
        <v>381</v>
      </c>
      <c r="I90" s="238">
        <f t="shared" si="30"/>
        <v>35000</v>
      </c>
      <c r="J90" s="232">
        <v>35000</v>
      </c>
      <c r="K90" s="232">
        <v>0</v>
      </c>
      <c r="L90" s="239">
        <v>0</v>
      </c>
      <c r="M90" s="238">
        <f t="shared" si="31"/>
        <v>20000</v>
      </c>
      <c r="N90" s="255">
        <v>20000</v>
      </c>
      <c r="O90" s="255"/>
      <c r="P90" s="239"/>
      <c r="Q90" s="238">
        <f t="shared" si="32"/>
        <v>20000</v>
      </c>
      <c r="R90" s="255">
        <v>20000</v>
      </c>
      <c r="S90" s="255"/>
      <c r="T90" s="253"/>
    </row>
    <row r="91" spans="1:255">
      <c r="A91" s="155"/>
      <c r="B91" s="262"/>
      <c r="C91" s="261"/>
      <c r="D91" s="260"/>
      <c r="E91" s="260"/>
      <c r="F91" s="317"/>
      <c r="G91" s="259"/>
      <c r="H91" s="476" t="s">
        <v>380</v>
      </c>
      <c r="I91" s="238">
        <f t="shared" si="30"/>
        <v>20000</v>
      </c>
      <c r="J91" s="232">
        <v>20000</v>
      </c>
      <c r="K91" s="232">
        <v>0</v>
      </c>
      <c r="L91" s="239">
        <v>0</v>
      </c>
      <c r="M91" s="238">
        <f t="shared" si="31"/>
        <v>83300</v>
      </c>
      <c r="N91" s="255">
        <v>83300</v>
      </c>
      <c r="O91" s="255">
        <v>0</v>
      </c>
      <c r="P91" s="239"/>
      <c r="Q91" s="238">
        <f t="shared" si="32"/>
        <v>0</v>
      </c>
      <c r="R91" s="255"/>
      <c r="S91" s="255"/>
      <c r="T91" s="253"/>
    </row>
    <row r="92" spans="1:255" ht="33">
      <c r="A92" s="154"/>
      <c r="B92" s="154"/>
      <c r="C92" s="366"/>
      <c r="D92" s="146"/>
      <c r="E92" s="146"/>
      <c r="F92" s="365"/>
      <c r="G92" s="169"/>
      <c r="H92" s="477" t="s">
        <v>379</v>
      </c>
      <c r="I92" s="238">
        <f t="shared" si="30"/>
        <v>0</v>
      </c>
      <c r="J92" s="131">
        <v>0</v>
      </c>
      <c r="K92" s="232">
        <v>0</v>
      </c>
      <c r="L92" s="239">
        <v>250000</v>
      </c>
      <c r="M92" s="238">
        <f t="shared" si="31"/>
        <v>0</v>
      </c>
      <c r="N92" s="232"/>
      <c r="O92" s="232"/>
      <c r="P92" s="132"/>
      <c r="Q92" s="238">
        <f t="shared" si="32"/>
        <v>0</v>
      </c>
      <c r="R92" s="232"/>
      <c r="S92" s="232"/>
      <c r="T92" s="364"/>
      <c r="U92" s="1"/>
      <c r="V92" s="1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</row>
    <row r="93" spans="1:255">
      <c r="A93" s="155"/>
      <c r="B93" s="262"/>
      <c r="C93" s="261"/>
      <c r="D93" s="260"/>
      <c r="E93" s="260"/>
      <c r="F93" s="317"/>
      <c r="G93" s="259"/>
      <c r="H93" s="476" t="s">
        <v>360</v>
      </c>
      <c r="I93" s="238">
        <f t="shared" si="30"/>
        <v>40000</v>
      </c>
      <c r="J93" s="132">
        <v>40000</v>
      </c>
      <c r="K93" s="232">
        <v>0</v>
      </c>
      <c r="L93" s="239">
        <v>0</v>
      </c>
      <c r="M93" s="238">
        <f t="shared" si="31"/>
        <v>50000</v>
      </c>
      <c r="N93" s="255">
        <v>50000</v>
      </c>
      <c r="O93" s="255"/>
      <c r="P93" s="239">
        <v>50000</v>
      </c>
      <c r="Q93" s="238">
        <f t="shared" si="32"/>
        <v>0</v>
      </c>
      <c r="R93" s="255"/>
      <c r="S93" s="255"/>
      <c r="T93" s="253"/>
    </row>
    <row r="94" spans="1:255">
      <c r="A94" s="155"/>
      <c r="B94" s="262"/>
      <c r="C94" s="261"/>
      <c r="D94" s="260"/>
      <c r="E94" s="260"/>
      <c r="F94" s="317"/>
      <c r="G94" s="259"/>
      <c r="H94" s="476" t="s">
        <v>378</v>
      </c>
      <c r="I94" s="238">
        <f t="shared" si="30"/>
        <v>40000</v>
      </c>
      <c r="J94" s="132">
        <v>40000</v>
      </c>
      <c r="K94" s="232">
        <v>0</v>
      </c>
      <c r="L94" s="239">
        <v>0</v>
      </c>
      <c r="M94" s="238">
        <f t="shared" si="31"/>
        <v>50000</v>
      </c>
      <c r="N94" s="255">
        <v>50000</v>
      </c>
      <c r="O94" s="255">
        <v>0</v>
      </c>
      <c r="P94" s="239"/>
      <c r="Q94" s="238">
        <f t="shared" si="32"/>
        <v>89787</v>
      </c>
      <c r="R94" s="255">
        <v>89787</v>
      </c>
      <c r="S94" s="255"/>
      <c r="T94" s="253"/>
    </row>
    <row r="95" spans="1:255" ht="33">
      <c r="A95" s="155"/>
      <c r="B95" s="262"/>
      <c r="C95" s="261"/>
      <c r="D95" s="260"/>
      <c r="E95" s="260"/>
      <c r="F95" s="317"/>
      <c r="G95" s="259"/>
      <c r="H95" s="476" t="s">
        <v>377</v>
      </c>
      <c r="I95" s="238">
        <f t="shared" si="30"/>
        <v>25000</v>
      </c>
      <c r="J95" s="232">
        <v>0</v>
      </c>
      <c r="K95" s="232">
        <v>25000</v>
      </c>
      <c r="L95" s="239">
        <v>0</v>
      </c>
      <c r="M95" s="238">
        <f t="shared" si="31"/>
        <v>55000</v>
      </c>
      <c r="N95" s="255">
        <v>55000</v>
      </c>
      <c r="O95" s="255">
        <v>0</v>
      </c>
      <c r="P95" s="239"/>
      <c r="Q95" s="238">
        <f t="shared" si="32"/>
        <v>0</v>
      </c>
      <c r="R95" s="255"/>
      <c r="S95" s="255"/>
      <c r="T95" s="253"/>
    </row>
    <row r="96" spans="1:255" ht="33">
      <c r="A96" s="155"/>
      <c r="B96" s="262"/>
      <c r="C96" s="261"/>
      <c r="D96" s="260"/>
      <c r="E96" s="260"/>
      <c r="F96" s="317"/>
      <c r="G96" s="259"/>
      <c r="H96" s="476" t="s">
        <v>460</v>
      </c>
      <c r="I96" s="238">
        <f t="shared" si="30"/>
        <v>20000</v>
      </c>
      <c r="J96" s="232">
        <v>20000</v>
      </c>
      <c r="K96" s="232">
        <v>0</v>
      </c>
      <c r="L96" s="239">
        <v>0</v>
      </c>
      <c r="M96" s="238">
        <f t="shared" si="31"/>
        <v>0</v>
      </c>
      <c r="N96" s="255"/>
      <c r="O96" s="255"/>
      <c r="P96" s="239"/>
      <c r="Q96" s="238">
        <f t="shared" si="32"/>
        <v>0</v>
      </c>
      <c r="R96" s="255"/>
      <c r="S96" s="255"/>
      <c r="T96" s="253"/>
    </row>
    <row r="97" spans="1:20">
      <c r="A97" s="155"/>
      <c r="B97" s="262"/>
      <c r="C97" s="261"/>
      <c r="D97" s="260"/>
      <c r="E97" s="260"/>
      <c r="F97" s="317"/>
      <c r="G97" s="259"/>
      <c r="H97" s="476" t="s">
        <v>364</v>
      </c>
      <c r="I97" s="238">
        <f t="shared" si="30"/>
        <v>20000</v>
      </c>
      <c r="J97" s="232">
        <v>20000</v>
      </c>
      <c r="K97" s="232">
        <v>0</v>
      </c>
      <c r="L97" s="239">
        <v>0</v>
      </c>
      <c r="M97" s="238">
        <f t="shared" si="31"/>
        <v>0</v>
      </c>
      <c r="N97" s="255"/>
      <c r="O97" s="255"/>
      <c r="P97" s="239"/>
      <c r="Q97" s="238">
        <f t="shared" si="32"/>
        <v>0</v>
      </c>
      <c r="R97" s="255"/>
      <c r="S97" s="255"/>
      <c r="T97" s="253"/>
    </row>
    <row r="98" spans="1:20">
      <c r="A98" s="155"/>
      <c r="B98" s="262"/>
      <c r="C98" s="261"/>
      <c r="D98" s="260"/>
      <c r="E98" s="260"/>
      <c r="F98" s="317"/>
      <c r="G98" s="259"/>
      <c r="H98" s="477" t="s">
        <v>376</v>
      </c>
      <c r="I98" s="238">
        <f t="shared" si="30"/>
        <v>40000</v>
      </c>
      <c r="J98" s="131">
        <v>40000</v>
      </c>
      <c r="K98" s="232">
        <v>0</v>
      </c>
      <c r="L98" s="239">
        <v>0</v>
      </c>
      <c r="M98" s="238">
        <f t="shared" si="31"/>
        <v>0</v>
      </c>
      <c r="N98" s="255">
        <v>0</v>
      </c>
      <c r="O98" s="255"/>
      <c r="P98" s="239">
        <v>300000</v>
      </c>
      <c r="Q98" s="238">
        <f t="shared" si="32"/>
        <v>0</v>
      </c>
      <c r="R98" s="255"/>
      <c r="S98" s="255"/>
      <c r="T98" s="253"/>
    </row>
    <row r="99" spans="1:20" ht="33">
      <c r="A99" s="155"/>
      <c r="B99" s="262"/>
      <c r="C99" s="261"/>
      <c r="D99" s="260"/>
      <c r="E99" s="260"/>
      <c r="F99" s="317"/>
      <c r="G99" s="259"/>
      <c r="H99" s="477" t="s">
        <v>375</v>
      </c>
      <c r="I99" s="238">
        <f t="shared" si="30"/>
        <v>15000</v>
      </c>
      <c r="J99" s="131">
        <v>15000</v>
      </c>
      <c r="K99" s="232">
        <v>0</v>
      </c>
      <c r="L99" s="239">
        <v>250000</v>
      </c>
      <c r="M99" s="238">
        <f t="shared" si="31"/>
        <v>0</v>
      </c>
      <c r="N99" s="255"/>
      <c r="O99" s="255"/>
      <c r="P99" s="239"/>
      <c r="Q99" s="238">
        <f t="shared" si="32"/>
        <v>0</v>
      </c>
      <c r="R99" s="255"/>
      <c r="S99" s="255"/>
      <c r="T99" s="253"/>
    </row>
    <row r="100" spans="1:20">
      <c r="A100" s="155"/>
      <c r="B100" s="262"/>
      <c r="C100" s="261"/>
      <c r="D100" s="260"/>
      <c r="E100" s="260"/>
      <c r="F100" s="317"/>
      <c r="G100" s="259"/>
      <c r="H100" s="477" t="s">
        <v>374</v>
      </c>
      <c r="I100" s="238">
        <f t="shared" si="30"/>
        <v>50000</v>
      </c>
      <c r="J100" s="131">
        <v>0</v>
      </c>
      <c r="K100" s="131">
        <v>50000</v>
      </c>
      <c r="L100" s="239">
        <v>0</v>
      </c>
      <c r="M100" s="238">
        <f t="shared" si="31"/>
        <v>0</v>
      </c>
      <c r="N100" s="255"/>
      <c r="O100" s="255"/>
      <c r="P100" s="239"/>
      <c r="Q100" s="238">
        <f t="shared" si="32"/>
        <v>70000</v>
      </c>
      <c r="R100" s="255">
        <v>70000</v>
      </c>
      <c r="S100" s="255"/>
      <c r="T100" s="253"/>
    </row>
    <row r="101" spans="1:20">
      <c r="A101" s="155"/>
      <c r="B101" s="262"/>
      <c r="C101" s="261"/>
      <c r="D101" s="260"/>
      <c r="E101" s="260"/>
      <c r="F101" s="317"/>
      <c r="G101" s="259"/>
      <c r="H101" s="476" t="s">
        <v>373</v>
      </c>
      <c r="I101" s="238">
        <f t="shared" si="30"/>
        <v>0</v>
      </c>
      <c r="J101" s="131">
        <v>0</v>
      </c>
      <c r="K101" s="132">
        <v>0</v>
      </c>
      <c r="L101" s="239">
        <v>15000</v>
      </c>
      <c r="M101" s="238">
        <f t="shared" si="31"/>
        <v>0</v>
      </c>
      <c r="N101" s="255"/>
      <c r="O101" s="255"/>
      <c r="P101" s="239"/>
      <c r="Q101" s="238">
        <f t="shared" si="32"/>
        <v>0</v>
      </c>
      <c r="R101" s="255"/>
      <c r="S101" s="255"/>
      <c r="T101" s="253"/>
    </row>
    <row r="102" spans="1:20">
      <c r="A102" s="155"/>
      <c r="B102" s="262"/>
      <c r="C102" s="261"/>
      <c r="D102" s="260"/>
      <c r="E102" s="260"/>
      <c r="F102" s="317"/>
      <c r="G102" s="259"/>
      <c r="H102" s="476" t="s">
        <v>372</v>
      </c>
      <c r="I102" s="238">
        <f t="shared" si="30"/>
        <v>0</v>
      </c>
      <c r="J102" s="131">
        <v>0</v>
      </c>
      <c r="K102" s="132">
        <v>0</v>
      </c>
      <c r="L102" s="239">
        <v>30000</v>
      </c>
      <c r="M102" s="238">
        <f t="shared" si="31"/>
        <v>0</v>
      </c>
      <c r="N102" s="239"/>
      <c r="O102" s="239"/>
      <c r="P102" s="239"/>
      <c r="Q102" s="238">
        <f t="shared" si="32"/>
        <v>0</v>
      </c>
      <c r="R102" s="239"/>
      <c r="S102" s="239"/>
      <c r="T102" s="253"/>
    </row>
    <row r="103" spans="1:20">
      <c r="A103" s="155"/>
      <c r="B103" s="262"/>
      <c r="C103" s="261"/>
      <c r="D103" s="260"/>
      <c r="E103" s="260"/>
      <c r="F103" s="317"/>
      <c r="G103" s="259"/>
      <c r="H103" s="476" t="s">
        <v>371</v>
      </c>
      <c r="I103" s="238">
        <f t="shared" si="30"/>
        <v>0</v>
      </c>
      <c r="J103" s="131">
        <v>0</v>
      </c>
      <c r="K103" s="132">
        <v>0</v>
      </c>
      <c r="L103" s="239">
        <v>0</v>
      </c>
      <c r="M103" s="238">
        <f t="shared" si="31"/>
        <v>60000</v>
      </c>
      <c r="N103" s="239">
        <v>60000</v>
      </c>
      <c r="O103" s="239">
        <v>0</v>
      </c>
      <c r="P103" s="239"/>
      <c r="Q103" s="238">
        <f t="shared" si="32"/>
        <v>0</v>
      </c>
      <c r="R103" s="239"/>
      <c r="S103" s="239"/>
      <c r="T103" s="253"/>
    </row>
    <row r="104" spans="1:20">
      <c r="A104" s="155"/>
      <c r="B104" s="262"/>
      <c r="C104" s="261"/>
      <c r="D104" s="260"/>
      <c r="E104" s="260"/>
      <c r="F104" s="317"/>
      <c r="G104" s="259"/>
      <c r="H104" s="476" t="s">
        <v>370</v>
      </c>
      <c r="I104" s="238">
        <f t="shared" si="30"/>
        <v>0</v>
      </c>
      <c r="J104" s="131">
        <v>0</v>
      </c>
      <c r="K104" s="132">
        <v>0</v>
      </c>
      <c r="L104" s="239">
        <v>0</v>
      </c>
      <c r="M104" s="238">
        <f t="shared" si="31"/>
        <v>30000</v>
      </c>
      <c r="N104" s="239">
        <v>30000</v>
      </c>
      <c r="O104" s="239"/>
      <c r="P104" s="239"/>
      <c r="Q104" s="238">
        <f t="shared" si="32"/>
        <v>0</v>
      </c>
      <c r="R104" s="239"/>
      <c r="S104" s="239"/>
      <c r="T104" s="253"/>
    </row>
    <row r="105" spans="1:20">
      <c r="A105" s="155"/>
      <c r="B105" s="262"/>
      <c r="C105" s="261"/>
      <c r="D105" s="260"/>
      <c r="E105" s="260"/>
      <c r="F105" s="317"/>
      <c r="G105" s="259"/>
      <c r="H105" s="476" t="s">
        <v>369</v>
      </c>
      <c r="I105" s="238">
        <f t="shared" si="30"/>
        <v>0</v>
      </c>
      <c r="J105" s="132">
        <v>0</v>
      </c>
      <c r="K105" s="132">
        <v>0</v>
      </c>
      <c r="L105" s="239">
        <v>0</v>
      </c>
      <c r="M105" s="238">
        <f t="shared" si="31"/>
        <v>0</v>
      </c>
      <c r="N105" s="239"/>
      <c r="O105" s="239"/>
      <c r="P105" s="239"/>
      <c r="Q105" s="238">
        <f t="shared" si="32"/>
        <v>0</v>
      </c>
      <c r="R105" s="239">
        <v>0</v>
      </c>
      <c r="S105" s="239"/>
      <c r="T105" s="253"/>
    </row>
    <row r="106" spans="1:20">
      <c r="A106" s="155"/>
      <c r="B106" s="262"/>
      <c r="C106" s="261"/>
      <c r="D106" s="260"/>
      <c r="E106" s="260"/>
      <c r="F106" s="317"/>
      <c r="G106" s="259"/>
      <c r="H106" s="476" t="s">
        <v>368</v>
      </c>
      <c r="I106" s="238">
        <f t="shared" si="30"/>
        <v>0</v>
      </c>
      <c r="J106" s="132">
        <v>0</v>
      </c>
      <c r="K106" s="132">
        <v>0</v>
      </c>
      <c r="L106" s="239">
        <v>0</v>
      </c>
      <c r="M106" s="238">
        <f t="shared" si="31"/>
        <v>0</v>
      </c>
      <c r="N106" s="239">
        <v>0</v>
      </c>
      <c r="O106" s="239"/>
      <c r="P106" s="239">
        <v>120000</v>
      </c>
      <c r="Q106" s="238">
        <f t="shared" si="32"/>
        <v>0</v>
      </c>
      <c r="R106" s="239"/>
      <c r="S106" s="239"/>
      <c r="T106" s="253"/>
    </row>
    <row r="107" spans="1:20" ht="33">
      <c r="A107" s="155"/>
      <c r="B107" s="262"/>
      <c r="C107" s="261"/>
      <c r="D107" s="260"/>
      <c r="E107" s="260"/>
      <c r="F107" s="317"/>
      <c r="G107" s="259"/>
      <c r="H107" s="476" t="s">
        <v>367</v>
      </c>
      <c r="I107" s="238"/>
      <c r="J107" s="132">
        <v>0</v>
      </c>
      <c r="K107" s="132">
        <v>0</v>
      </c>
      <c r="L107" s="255">
        <v>40000</v>
      </c>
      <c r="M107" s="238">
        <f t="shared" si="31"/>
        <v>0</v>
      </c>
      <c r="N107" s="239"/>
      <c r="O107" s="239"/>
      <c r="P107" s="239"/>
      <c r="Q107" s="238">
        <f t="shared" si="32"/>
        <v>0</v>
      </c>
      <c r="R107" s="239"/>
      <c r="S107" s="239"/>
      <c r="T107" s="253"/>
    </row>
    <row r="108" spans="1:20" ht="33">
      <c r="A108" s="155"/>
      <c r="B108" s="262"/>
      <c r="C108" s="261"/>
      <c r="D108" s="260"/>
      <c r="E108" s="260"/>
      <c r="F108" s="317"/>
      <c r="G108" s="259"/>
      <c r="H108" s="476" t="s">
        <v>366</v>
      </c>
      <c r="I108" s="238">
        <f t="shared" ref="I108:I120" si="33">J108+K108</f>
        <v>0</v>
      </c>
      <c r="J108" s="132">
        <v>0</v>
      </c>
      <c r="K108" s="132">
        <v>0</v>
      </c>
      <c r="L108" s="239">
        <v>20000</v>
      </c>
      <c r="M108" s="238">
        <f t="shared" si="31"/>
        <v>0</v>
      </c>
      <c r="N108" s="239"/>
      <c r="O108" s="239"/>
      <c r="P108" s="239"/>
      <c r="Q108" s="238">
        <f t="shared" si="32"/>
        <v>0</v>
      </c>
      <c r="R108" s="239"/>
      <c r="S108" s="239"/>
      <c r="T108" s="253"/>
    </row>
    <row r="109" spans="1:20">
      <c r="A109" s="155"/>
      <c r="B109" s="262"/>
      <c r="C109" s="261"/>
      <c r="D109" s="260"/>
      <c r="E109" s="260"/>
      <c r="F109" s="317"/>
      <c r="G109" s="259"/>
      <c r="H109" s="442" t="s">
        <v>365</v>
      </c>
      <c r="I109" s="238">
        <f t="shared" si="33"/>
        <v>0</v>
      </c>
      <c r="J109" s="132">
        <v>0</v>
      </c>
      <c r="K109" s="132">
        <v>0</v>
      </c>
      <c r="L109" s="239"/>
      <c r="M109" s="238">
        <f t="shared" si="31"/>
        <v>50000</v>
      </c>
      <c r="N109" s="239">
        <v>50000</v>
      </c>
      <c r="O109" s="239">
        <v>0</v>
      </c>
      <c r="P109" s="239"/>
      <c r="Q109" s="238">
        <f t="shared" si="32"/>
        <v>210834</v>
      </c>
      <c r="R109" s="239">
        <v>210834</v>
      </c>
      <c r="S109" s="239"/>
      <c r="T109" s="253"/>
    </row>
    <row r="110" spans="1:20">
      <c r="A110" s="155"/>
      <c r="B110" s="262"/>
      <c r="C110" s="261"/>
      <c r="D110" s="260"/>
      <c r="E110" s="260"/>
      <c r="F110" s="317"/>
      <c r="G110" s="259"/>
      <c r="H110" s="476" t="s">
        <v>364</v>
      </c>
      <c r="I110" s="238">
        <f t="shared" si="33"/>
        <v>0</v>
      </c>
      <c r="J110" s="132">
        <v>0</v>
      </c>
      <c r="K110" s="132">
        <v>0</v>
      </c>
      <c r="L110" s="239"/>
      <c r="M110" s="238">
        <f t="shared" si="31"/>
        <v>0</v>
      </c>
      <c r="N110" s="239"/>
      <c r="O110" s="239"/>
      <c r="P110" s="239"/>
      <c r="Q110" s="238">
        <f t="shared" si="32"/>
        <v>30213</v>
      </c>
      <c r="R110" s="239"/>
      <c r="S110" s="239">
        <v>30213</v>
      </c>
      <c r="T110" s="253"/>
    </row>
    <row r="111" spans="1:20">
      <c r="A111" s="155"/>
      <c r="B111" s="262"/>
      <c r="C111" s="261"/>
      <c r="D111" s="260"/>
      <c r="E111" s="260"/>
      <c r="F111" s="317"/>
      <c r="G111" s="259"/>
      <c r="H111" s="476" t="s">
        <v>363</v>
      </c>
      <c r="I111" s="238">
        <f t="shared" si="33"/>
        <v>0</v>
      </c>
      <c r="J111" s="364">
        <v>0</v>
      </c>
      <c r="K111" s="132">
        <v>0</v>
      </c>
      <c r="L111" s="239"/>
      <c r="M111" s="238">
        <f t="shared" si="31"/>
        <v>0</v>
      </c>
      <c r="N111" s="239"/>
      <c r="O111" s="239"/>
      <c r="P111" s="239"/>
      <c r="Q111" s="238">
        <f t="shared" si="32"/>
        <v>0</v>
      </c>
      <c r="R111" s="239"/>
      <c r="S111" s="239"/>
      <c r="T111" s="253"/>
    </row>
    <row r="112" spans="1:20">
      <c r="A112" s="155"/>
      <c r="B112" s="262"/>
      <c r="C112" s="261"/>
      <c r="D112" s="260"/>
      <c r="E112" s="260"/>
      <c r="F112" s="317"/>
      <c r="G112" s="259"/>
      <c r="H112" s="476" t="s">
        <v>362</v>
      </c>
      <c r="I112" s="238">
        <f t="shared" si="33"/>
        <v>0</v>
      </c>
      <c r="J112" s="132">
        <v>0</v>
      </c>
      <c r="K112" s="132">
        <v>0</v>
      </c>
      <c r="L112" s="239">
        <v>20000</v>
      </c>
      <c r="M112" s="238">
        <f t="shared" si="31"/>
        <v>30000</v>
      </c>
      <c r="N112" s="363">
        <v>20000</v>
      </c>
      <c r="O112" s="239">
        <v>10000</v>
      </c>
      <c r="P112" s="239"/>
      <c r="Q112" s="238">
        <f t="shared" si="32"/>
        <v>0</v>
      </c>
      <c r="R112" s="239"/>
      <c r="S112" s="239"/>
      <c r="T112" s="253"/>
    </row>
    <row r="113" spans="1:255">
      <c r="A113" s="155"/>
      <c r="B113" s="262"/>
      <c r="C113" s="261"/>
      <c r="D113" s="260"/>
      <c r="E113" s="260"/>
      <c r="F113" s="317"/>
      <c r="G113" s="259"/>
      <c r="H113" s="476" t="s">
        <v>361</v>
      </c>
      <c r="I113" s="238">
        <f t="shared" si="33"/>
        <v>0</v>
      </c>
      <c r="J113" s="132">
        <v>0</v>
      </c>
      <c r="K113" s="132">
        <v>0</v>
      </c>
      <c r="L113" s="239">
        <v>180000</v>
      </c>
      <c r="M113" s="238">
        <f t="shared" si="31"/>
        <v>25000</v>
      </c>
      <c r="N113" s="239">
        <v>25000</v>
      </c>
      <c r="O113" s="239"/>
      <c r="P113" s="239"/>
      <c r="Q113" s="238">
        <f t="shared" si="32"/>
        <v>0</v>
      </c>
      <c r="R113" s="239"/>
      <c r="S113" s="239"/>
      <c r="T113" s="253"/>
    </row>
    <row r="114" spans="1:255">
      <c r="A114" s="155"/>
      <c r="B114" s="262"/>
      <c r="C114" s="261"/>
      <c r="D114" s="260"/>
      <c r="E114" s="260"/>
      <c r="F114" s="317"/>
      <c r="G114" s="259"/>
      <c r="H114" s="478" t="s">
        <v>360</v>
      </c>
      <c r="I114" s="238">
        <f t="shared" si="33"/>
        <v>0</v>
      </c>
      <c r="J114" s="132">
        <v>0</v>
      </c>
      <c r="K114" s="132">
        <v>0</v>
      </c>
      <c r="L114" s="239">
        <v>60000</v>
      </c>
      <c r="M114" s="238">
        <f t="shared" si="31"/>
        <v>50000</v>
      </c>
      <c r="N114" s="239">
        <v>50000</v>
      </c>
      <c r="O114" s="239"/>
      <c r="P114" s="239"/>
      <c r="Q114" s="238">
        <f t="shared" si="32"/>
        <v>0</v>
      </c>
      <c r="R114" s="239"/>
      <c r="S114" s="239"/>
      <c r="T114" s="253"/>
    </row>
    <row r="115" spans="1:255">
      <c r="A115" s="155"/>
      <c r="B115" s="262"/>
      <c r="C115" s="261"/>
      <c r="D115" s="358"/>
      <c r="E115" s="358"/>
      <c r="F115" s="357"/>
      <c r="G115" s="356"/>
      <c r="H115" s="297" t="s">
        <v>359</v>
      </c>
      <c r="I115" s="238">
        <f t="shared" si="33"/>
        <v>0</v>
      </c>
      <c r="J115" s="132">
        <v>0</v>
      </c>
      <c r="K115" s="132">
        <v>0</v>
      </c>
      <c r="L115" s="239">
        <v>0</v>
      </c>
      <c r="M115" s="238">
        <f t="shared" si="31"/>
        <v>0</v>
      </c>
      <c r="N115" s="239"/>
      <c r="O115" s="239"/>
      <c r="P115" s="239"/>
      <c r="Q115" s="238">
        <f t="shared" si="32"/>
        <v>0</v>
      </c>
      <c r="R115" s="239"/>
      <c r="S115" s="239"/>
      <c r="T115" s="253"/>
    </row>
    <row r="116" spans="1:255">
      <c r="A116" s="150"/>
      <c r="B116" s="362"/>
      <c r="C116" s="361"/>
      <c r="D116" s="358"/>
      <c r="E116" s="358"/>
      <c r="F116" s="357"/>
      <c r="G116" s="356"/>
      <c r="H116" s="299" t="s">
        <v>358</v>
      </c>
      <c r="I116" s="238">
        <f t="shared" si="33"/>
        <v>0</v>
      </c>
      <c r="J116" s="132">
        <v>0</v>
      </c>
      <c r="K116" s="132">
        <v>0</v>
      </c>
      <c r="L116" s="239">
        <v>0</v>
      </c>
      <c r="M116" s="238">
        <f t="shared" si="31"/>
        <v>0</v>
      </c>
      <c r="N116" s="360"/>
      <c r="O116" s="360"/>
      <c r="P116" s="360"/>
      <c r="Q116" s="238">
        <f t="shared" si="32"/>
        <v>0</v>
      </c>
      <c r="R116" s="360"/>
      <c r="S116" s="360"/>
      <c r="T116" s="359"/>
    </row>
    <row r="117" spans="1:255" s="354" customFormat="1">
      <c r="A117" s="155"/>
      <c r="B117" s="262"/>
      <c r="C117" s="261"/>
      <c r="D117" s="260"/>
      <c r="E117" s="358"/>
      <c r="F117" s="357"/>
      <c r="G117" s="356"/>
      <c r="H117" s="299" t="s">
        <v>357</v>
      </c>
      <c r="I117" s="238">
        <f t="shared" si="33"/>
        <v>0</v>
      </c>
      <c r="J117" s="132">
        <v>0</v>
      </c>
      <c r="K117" s="132">
        <v>0</v>
      </c>
      <c r="L117" s="239">
        <v>0</v>
      </c>
      <c r="M117" s="238">
        <f t="shared" si="31"/>
        <v>0</v>
      </c>
      <c r="N117" s="239"/>
      <c r="O117" s="239"/>
      <c r="P117" s="239"/>
      <c r="Q117" s="238">
        <f t="shared" si="32"/>
        <v>0</v>
      </c>
      <c r="R117" s="239"/>
      <c r="S117" s="239"/>
      <c r="T117" s="253"/>
      <c r="U117" s="355"/>
      <c r="V117" s="355"/>
    </row>
    <row r="118" spans="1:255" s="345" customFormat="1" ht="33">
      <c r="A118" s="353"/>
      <c r="B118" s="352"/>
      <c r="C118" s="351"/>
      <c r="D118" s="350"/>
      <c r="E118" s="358"/>
      <c r="F118" s="357"/>
      <c r="G118" s="356"/>
      <c r="H118" s="299" t="s">
        <v>482</v>
      </c>
      <c r="I118" s="238"/>
      <c r="J118" s="483"/>
      <c r="K118" s="132"/>
      <c r="L118" s="348">
        <v>350000</v>
      </c>
      <c r="M118" s="238"/>
      <c r="N118" s="348"/>
      <c r="O118" s="348"/>
      <c r="P118" s="348"/>
      <c r="Q118" s="349"/>
      <c r="R118" s="348"/>
      <c r="S118" s="348"/>
      <c r="T118" s="347"/>
      <c r="U118" s="346"/>
      <c r="V118" s="346"/>
    </row>
    <row r="119" spans="1:255" s="345" customFormat="1" ht="33">
      <c r="A119" s="353"/>
      <c r="B119" s="352"/>
      <c r="C119" s="351"/>
      <c r="D119" s="350"/>
      <c r="E119" s="358"/>
      <c r="F119" s="357"/>
      <c r="G119" s="356"/>
      <c r="H119" s="299" t="s">
        <v>474</v>
      </c>
      <c r="I119" s="238"/>
      <c r="J119" s="483"/>
      <c r="K119" s="132"/>
      <c r="L119" s="348">
        <v>60000</v>
      </c>
      <c r="M119" s="238"/>
      <c r="N119" s="348"/>
      <c r="O119" s="348"/>
      <c r="P119" s="348"/>
      <c r="Q119" s="349"/>
      <c r="R119" s="348"/>
      <c r="S119" s="348"/>
      <c r="T119" s="347"/>
      <c r="U119" s="346"/>
      <c r="V119" s="346"/>
    </row>
    <row r="120" spans="1:255" s="345" customFormat="1">
      <c r="A120" s="353"/>
      <c r="B120" s="352"/>
      <c r="C120" s="351"/>
      <c r="D120" s="350"/>
      <c r="E120" s="260"/>
      <c r="F120" s="317"/>
      <c r="G120" s="259"/>
      <c r="H120" s="299" t="s">
        <v>356</v>
      </c>
      <c r="I120" s="238">
        <f t="shared" si="33"/>
        <v>0</v>
      </c>
      <c r="J120" s="348"/>
      <c r="K120" s="132">
        <v>0</v>
      </c>
      <c r="L120" s="348">
        <v>0</v>
      </c>
      <c r="M120" s="238">
        <f t="shared" si="31"/>
        <v>25000</v>
      </c>
      <c r="N120" s="348">
        <v>25000</v>
      </c>
      <c r="O120" s="348"/>
      <c r="P120" s="348"/>
      <c r="Q120" s="349"/>
      <c r="R120" s="348"/>
      <c r="S120" s="348"/>
      <c r="T120" s="347"/>
      <c r="U120" s="346"/>
      <c r="V120" s="346"/>
    </row>
    <row r="121" spans="1:255" ht="15" customHeight="1">
      <c r="A121" s="343"/>
      <c r="B121" s="344"/>
      <c r="C121" s="343" t="s">
        <v>10</v>
      </c>
      <c r="D121" s="518" t="s">
        <v>11</v>
      </c>
      <c r="E121" s="519"/>
      <c r="F121" s="519"/>
      <c r="G121" s="519"/>
      <c r="H121" s="520"/>
      <c r="I121" s="342">
        <f t="shared" ref="I121:T121" si="34">I122</f>
        <v>599000</v>
      </c>
      <c r="J121" s="342">
        <f t="shared" si="34"/>
        <v>599000</v>
      </c>
      <c r="K121" s="342">
        <f t="shared" si="34"/>
        <v>0</v>
      </c>
      <c r="L121" s="342">
        <f t="shared" si="34"/>
        <v>5121000</v>
      </c>
      <c r="M121" s="342">
        <f t="shared" si="34"/>
        <v>767236</v>
      </c>
      <c r="N121" s="342">
        <f t="shared" si="34"/>
        <v>634590</v>
      </c>
      <c r="O121" s="342">
        <f t="shared" si="34"/>
        <v>132646</v>
      </c>
      <c r="P121" s="342">
        <f t="shared" si="34"/>
        <v>3067000</v>
      </c>
      <c r="Q121" s="342">
        <f t="shared" si="34"/>
        <v>806458</v>
      </c>
      <c r="R121" s="342">
        <f t="shared" si="34"/>
        <v>675034</v>
      </c>
      <c r="S121" s="342">
        <f t="shared" si="34"/>
        <v>131424</v>
      </c>
      <c r="T121" s="342">
        <f t="shared" si="34"/>
        <v>0</v>
      </c>
    </row>
    <row r="122" spans="1:255" ht="16.5" customHeight="1">
      <c r="A122" s="250"/>
      <c r="B122" s="249"/>
      <c r="C122" s="164">
        <v>48017</v>
      </c>
      <c r="D122" s="248"/>
      <c r="E122" s="474" t="s">
        <v>12</v>
      </c>
      <c r="F122" s="474"/>
      <c r="G122" s="474"/>
      <c r="H122" s="443"/>
      <c r="I122" s="248">
        <f t="shared" ref="I122:S122" si="35">SUM(I123:I198)</f>
        <v>599000</v>
      </c>
      <c r="J122" s="248">
        <f t="shared" si="35"/>
        <v>599000</v>
      </c>
      <c r="K122" s="248">
        <f t="shared" si="35"/>
        <v>0</v>
      </c>
      <c r="L122" s="248">
        <f t="shared" si="35"/>
        <v>5121000</v>
      </c>
      <c r="M122" s="248">
        <f t="shared" si="35"/>
        <v>767236</v>
      </c>
      <c r="N122" s="248">
        <f t="shared" si="35"/>
        <v>634590</v>
      </c>
      <c r="O122" s="248">
        <f t="shared" si="35"/>
        <v>132646</v>
      </c>
      <c r="P122" s="248">
        <f t="shared" si="35"/>
        <v>3067000</v>
      </c>
      <c r="Q122" s="248">
        <f t="shared" si="35"/>
        <v>806458</v>
      </c>
      <c r="R122" s="248">
        <f t="shared" si="35"/>
        <v>675034</v>
      </c>
      <c r="S122" s="248">
        <f t="shared" si="35"/>
        <v>131424</v>
      </c>
      <c r="T122" s="248">
        <f>SUM(T123:T173)</f>
        <v>0</v>
      </c>
    </row>
    <row r="123" spans="1:255">
      <c r="A123" s="155"/>
      <c r="B123" s="262"/>
      <c r="C123" s="155"/>
      <c r="D123" s="260"/>
      <c r="E123" s="260"/>
      <c r="F123" s="260"/>
      <c r="G123" s="259"/>
      <c r="H123" s="321" t="s">
        <v>355</v>
      </c>
      <c r="I123" s="238">
        <f t="shared" ref="I123:I148" si="36">J123+K123</f>
        <v>70000</v>
      </c>
      <c r="J123" s="295">
        <v>70000</v>
      </c>
      <c r="K123" s="295">
        <v>0</v>
      </c>
      <c r="L123" s="328"/>
      <c r="M123" s="238">
        <f t="shared" ref="M123:M189" si="37">N123+O123</f>
        <v>70000</v>
      </c>
      <c r="N123" s="295">
        <v>50000</v>
      </c>
      <c r="O123" s="295">
        <v>20000</v>
      </c>
      <c r="P123" s="325"/>
      <c r="Q123" s="238">
        <f>R123+S123</f>
        <v>70000</v>
      </c>
      <c r="R123" s="295">
        <v>50000</v>
      </c>
      <c r="S123" s="295">
        <v>20000</v>
      </c>
      <c r="T123" s="304"/>
    </row>
    <row r="124" spans="1:255">
      <c r="A124" s="155"/>
      <c r="B124" s="262"/>
      <c r="C124" s="155"/>
      <c r="D124" s="260"/>
      <c r="E124" s="260"/>
      <c r="F124" s="260"/>
      <c r="G124" s="259"/>
      <c r="H124" s="321" t="s">
        <v>354</v>
      </c>
      <c r="I124" s="238">
        <f t="shared" si="36"/>
        <v>15000</v>
      </c>
      <c r="J124" s="295">
        <v>15000</v>
      </c>
      <c r="K124" s="295">
        <v>0</v>
      </c>
      <c r="L124" s="328"/>
      <c r="M124" s="238">
        <f t="shared" si="37"/>
        <v>15000</v>
      </c>
      <c r="N124" s="295">
        <v>15000</v>
      </c>
      <c r="O124" s="295"/>
      <c r="P124" s="325"/>
      <c r="Q124" s="238">
        <f t="shared" ref="Q124:Q188" si="38">R124+S124</f>
        <v>15000</v>
      </c>
      <c r="R124" s="295">
        <v>15000</v>
      </c>
      <c r="S124" s="295"/>
      <c r="T124" s="304"/>
    </row>
    <row r="125" spans="1:255">
      <c r="A125" s="155"/>
      <c r="B125" s="262"/>
      <c r="C125" s="155"/>
      <c r="D125" s="260"/>
      <c r="E125" s="260"/>
      <c r="F125" s="260"/>
      <c r="G125" s="259"/>
      <c r="H125" s="321" t="s">
        <v>353</v>
      </c>
      <c r="I125" s="238">
        <f t="shared" si="36"/>
        <v>80000</v>
      </c>
      <c r="J125" s="324">
        <v>80000</v>
      </c>
      <c r="K125" s="295">
        <v>0</v>
      </c>
      <c r="L125" s="328"/>
      <c r="M125" s="238">
        <f t="shared" si="37"/>
        <v>0</v>
      </c>
      <c r="N125" s="324"/>
      <c r="O125" s="326"/>
      <c r="P125" s="325">
        <v>200000</v>
      </c>
      <c r="Q125" s="238">
        <f t="shared" si="38"/>
        <v>100000</v>
      </c>
      <c r="R125" s="295">
        <v>100000</v>
      </c>
      <c r="S125" s="295"/>
      <c r="T125" s="304"/>
    </row>
    <row r="126" spans="1:255">
      <c r="A126" s="155"/>
      <c r="B126" s="262"/>
      <c r="C126" s="155"/>
      <c r="D126" s="260"/>
      <c r="E126" s="260"/>
      <c r="F126" s="260"/>
      <c r="G126" s="259"/>
      <c r="H126" s="321" t="s">
        <v>352</v>
      </c>
      <c r="I126" s="238">
        <f t="shared" si="36"/>
        <v>40000</v>
      </c>
      <c r="J126" s="237">
        <v>40000</v>
      </c>
      <c r="K126" s="295">
        <v>0</v>
      </c>
      <c r="L126" s="328"/>
      <c r="M126" s="238">
        <f t="shared" si="37"/>
        <v>60000</v>
      </c>
      <c r="N126" s="324">
        <v>60000</v>
      </c>
      <c r="O126" s="326"/>
      <c r="P126" s="325"/>
      <c r="Q126" s="238">
        <f t="shared" si="38"/>
        <v>50000</v>
      </c>
      <c r="R126" s="295">
        <v>50000</v>
      </c>
      <c r="S126" s="295"/>
      <c r="T126" s="304"/>
    </row>
    <row r="127" spans="1:255">
      <c r="A127" s="155"/>
      <c r="B127" s="262"/>
      <c r="C127" s="155"/>
      <c r="D127" s="260"/>
      <c r="E127" s="260"/>
      <c r="F127" s="260"/>
      <c r="G127" s="259"/>
      <c r="H127" s="341" t="s">
        <v>351</v>
      </c>
      <c r="I127" s="238">
        <f t="shared" si="36"/>
        <v>0</v>
      </c>
      <c r="J127" s="237">
        <v>0</v>
      </c>
      <c r="K127" s="295">
        <v>0</v>
      </c>
      <c r="L127" s="328">
        <v>1500000</v>
      </c>
      <c r="M127" s="238">
        <f t="shared" si="37"/>
        <v>0</v>
      </c>
      <c r="N127" s="324">
        <v>0</v>
      </c>
      <c r="O127" s="326">
        <v>0</v>
      </c>
      <c r="P127" s="325">
        <v>600000</v>
      </c>
      <c r="Q127" s="238">
        <f t="shared" si="38"/>
        <v>50000</v>
      </c>
      <c r="R127" s="295">
        <v>40000</v>
      </c>
      <c r="S127" s="295">
        <v>10000</v>
      </c>
      <c r="T127" s="304"/>
    </row>
    <row r="128" spans="1:255">
      <c r="A128" s="154"/>
      <c r="B128" s="154"/>
      <c r="C128" s="154"/>
      <c r="D128" s="146"/>
      <c r="E128" s="146"/>
      <c r="F128" s="146"/>
      <c r="G128" s="169"/>
      <c r="H128" s="321" t="s">
        <v>350</v>
      </c>
      <c r="I128" s="238">
        <f t="shared" si="36"/>
        <v>40000</v>
      </c>
      <c r="J128" s="237">
        <v>40000</v>
      </c>
      <c r="K128" s="295">
        <v>0</v>
      </c>
      <c r="L128" s="328"/>
      <c r="M128" s="238">
        <f t="shared" si="37"/>
        <v>0</v>
      </c>
      <c r="N128" s="324"/>
      <c r="O128" s="326"/>
      <c r="P128" s="340">
        <v>60000</v>
      </c>
      <c r="Q128" s="238">
        <f t="shared" si="38"/>
        <v>0</v>
      </c>
      <c r="R128" s="295"/>
      <c r="S128" s="295"/>
      <c r="T128" s="304"/>
      <c r="U128" s="1"/>
      <c r="V128" s="1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  <c r="HJ128" s="2"/>
      <c r="HK128" s="2"/>
      <c r="HL128" s="2"/>
      <c r="HM128" s="2"/>
      <c r="HN128" s="2"/>
      <c r="HO128" s="2"/>
      <c r="HP128" s="2"/>
      <c r="HQ128" s="2"/>
      <c r="HR128" s="2"/>
      <c r="HS128" s="2"/>
      <c r="HT128" s="2"/>
      <c r="HU128" s="2"/>
      <c r="HV128" s="2"/>
      <c r="HW128" s="2"/>
      <c r="HX128" s="2"/>
      <c r="HY128" s="2"/>
      <c r="HZ128" s="2"/>
      <c r="IA128" s="2"/>
      <c r="IB128" s="2"/>
      <c r="IC128" s="2"/>
      <c r="ID128" s="2"/>
      <c r="IE128" s="2"/>
      <c r="IF128" s="2"/>
      <c r="IG128" s="2"/>
      <c r="IH128" s="2"/>
      <c r="II128" s="2"/>
      <c r="IJ128" s="2"/>
      <c r="IK128" s="2"/>
      <c r="IL128" s="2"/>
      <c r="IM128" s="2"/>
      <c r="IN128" s="2"/>
      <c r="IO128" s="2"/>
      <c r="IP128" s="2"/>
      <c r="IQ128" s="2"/>
      <c r="IR128" s="2"/>
      <c r="IS128" s="2"/>
      <c r="IT128" s="2"/>
      <c r="IU128" s="2"/>
    </row>
    <row r="129" spans="1:255" ht="33">
      <c r="A129" s="154"/>
      <c r="B129" s="154"/>
      <c r="C129" s="154"/>
      <c r="D129" s="146"/>
      <c r="E129" s="146"/>
      <c r="F129" s="146"/>
      <c r="G129" s="169"/>
      <c r="H129" s="341" t="s">
        <v>349</v>
      </c>
      <c r="I129" s="238">
        <f t="shared" si="36"/>
        <v>0</v>
      </c>
      <c r="J129" s="237">
        <v>0</v>
      </c>
      <c r="K129" s="295">
        <v>0</v>
      </c>
      <c r="L129" s="328">
        <v>50000</v>
      </c>
      <c r="M129" s="238">
        <f t="shared" si="37"/>
        <v>0</v>
      </c>
      <c r="N129" s="324"/>
      <c r="O129" s="326"/>
      <c r="P129" s="340"/>
      <c r="Q129" s="238">
        <f t="shared" si="38"/>
        <v>111458</v>
      </c>
      <c r="R129" s="295">
        <v>55034</v>
      </c>
      <c r="S129" s="295">
        <v>56424</v>
      </c>
      <c r="T129" s="304">
        <v>0</v>
      </c>
      <c r="U129" s="1"/>
      <c r="V129" s="1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  <c r="HJ129" s="2"/>
      <c r="HK129" s="2"/>
      <c r="HL129" s="2"/>
      <c r="HM129" s="2"/>
      <c r="HN129" s="2"/>
      <c r="HO129" s="2"/>
      <c r="HP129" s="2"/>
      <c r="HQ129" s="2"/>
      <c r="HR129" s="2"/>
      <c r="HS129" s="2"/>
      <c r="HT129" s="2"/>
      <c r="HU129" s="2"/>
      <c r="HV129" s="2"/>
      <c r="HW129" s="2"/>
      <c r="HX129" s="2"/>
      <c r="HY129" s="2"/>
      <c r="HZ129" s="2"/>
      <c r="IA129" s="2"/>
      <c r="IB129" s="2"/>
      <c r="IC129" s="2"/>
      <c r="ID129" s="2"/>
      <c r="IE129" s="2"/>
      <c r="IF129" s="2"/>
      <c r="IG129" s="2"/>
      <c r="IH129" s="2"/>
      <c r="II129" s="2"/>
      <c r="IJ129" s="2"/>
      <c r="IK129" s="2"/>
      <c r="IL129" s="2"/>
      <c r="IM129" s="2"/>
      <c r="IN129" s="2"/>
      <c r="IO129" s="2"/>
      <c r="IP129" s="2"/>
      <c r="IQ129" s="2"/>
      <c r="IR129" s="2"/>
      <c r="IS129" s="2"/>
      <c r="IT129" s="2"/>
      <c r="IU129" s="2"/>
    </row>
    <row r="130" spans="1:255" ht="23.25" customHeight="1">
      <c r="A130" s="154"/>
      <c r="B130" s="154"/>
      <c r="C130" s="154"/>
      <c r="D130" s="146"/>
      <c r="E130" s="146"/>
      <c r="F130" s="146"/>
      <c r="G130" s="169"/>
      <c r="H130" s="266" t="s">
        <v>348</v>
      </c>
      <c r="I130" s="238">
        <f t="shared" si="36"/>
        <v>30000</v>
      </c>
      <c r="J130" s="237">
        <v>30000</v>
      </c>
      <c r="K130" s="295">
        <v>0</v>
      </c>
      <c r="L130" s="328"/>
      <c r="M130" s="238">
        <f t="shared" si="37"/>
        <v>30000</v>
      </c>
      <c r="N130" s="324">
        <v>30000</v>
      </c>
      <c r="O130" s="326"/>
      <c r="P130" s="340"/>
      <c r="Q130" s="238">
        <f t="shared" si="38"/>
        <v>0</v>
      </c>
      <c r="R130" s="295"/>
      <c r="S130" s="295"/>
      <c r="T130" s="304"/>
      <c r="U130" s="1"/>
      <c r="V130" s="1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  <c r="HJ130" s="2"/>
      <c r="HK130" s="2"/>
      <c r="HL130" s="2"/>
      <c r="HM130" s="2"/>
      <c r="HN130" s="2"/>
      <c r="HO130" s="2"/>
      <c r="HP130" s="2"/>
      <c r="HQ130" s="2"/>
      <c r="HR130" s="2"/>
      <c r="HS130" s="2"/>
      <c r="HT130" s="2"/>
      <c r="HU130" s="2"/>
      <c r="HV130" s="2"/>
      <c r="HW130" s="2"/>
      <c r="HX130" s="2"/>
      <c r="HY130" s="2"/>
      <c r="HZ130" s="2"/>
      <c r="IA130" s="2"/>
      <c r="IB130" s="2"/>
      <c r="IC130" s="2"/>
      <c r="ID130" s="2"/>
      <c r="IE130" s="2"/>
      <c r="IF130" s="2"/>
      <c r="IG130" s="2"/>
      <c r="IH130" s="2"/>
      <c r="II130" s="2"/>
      <c r="IJ130" s="2"/>
      <c r="IK130" s="2"/>
      <c r="IL130" s="2"/>
      <c r="IM130" s="2"/>
      <c r="IN130" s="2"/>
      <c r="IO130" s="2"/>
      <c r="IP130" s="2"/>
      <c r="IQ130" s="2"/>
      <c r="IR130" s="2"/>
      <c r="IS130" s="2"/>
      <c r="IT130" s="2"/>
      <c r="IU130" s="2"/>
    </row>
    <row r="131" spans="1:255" ht="36" customHeight="1">
      <c r="A131" s="155"/>
      <c r="B131" s="262"/>
      <c r="C131" s="155"/>
      <c r="D131" s="260"/>
      <c r="E131" s="260"/>
      <c r="F131" s="260"/>
      <c r="G131" s="259"/>
      <c r="H131" s="321" t="s">
        <v>347</v>
      </c>
      <c r="I131" s="238">
        <f t="shared" si="36"/>
        <v>20000</v>
      </c>
      <c r="J131" s="237">
        <v>20000</v>
      </c>
      <c r="K131" s="295">
        <v>0</v>
      </c>
      <c r="L131" s="328"/>
      <c r="M131" s="238">
        <f t="shared" si="37"/>
        <v>20000</v>
      </c>
      <c r="N131" s="304">
        <v>20000</v>
      </c>
      <c r="O131" s="294"/>
      <c r="P131" s="237"/>
      <c r="Q131" s="238">
        <f t="shared" si="38"/>
        <v>30000</v>
      </c>
      <c r="R131" s="304">
        <v>20000</v>
      </c>
      <c r="S131" s="304">
        <v>10000</v>
      </c>
      <c r="T131" s="304"/>
    </row>
    <row r="132" spans="1:255" ht="33">
      <c r="A132" s="155"/>
      <c r="B132" s="262"/>
      <c r="C132" s="155"/>
      <c r="D132" s="260"/>
      <c r="E132" s="260"/>
      <c r="F132" s="260"/>
      <c r="G132" s="259"/>
      <c r="H132" s="321" t="s">
        <v>343</v>
      </c>
      <c r="I132" s="238">
        <f t="shared" si="36"/>
        <v>35000</v>
      </c>
      <c r="J132" s="335">
        <v>35000</v>
      </c>
      <c r="K132" s="295">
        <v>0</v>
      </c>
      <c r="L132" s="334"/>
      <c r="M132" s="238">
        <f t="shared" si="37"/>
        <v>37646</v>
      </c>
      <c r="N132" s="210">
        <v>20000</v>
      </c>
      <c r="O132" s="326">
        <v>17646</v>
      </c>
      <c r="P132" s="325"/>
      <c r="Q132" s="238">
        <f t="shared" si="38"/>
        <v>40000</v>
      </c>
      <c r="R132" s="295">
        <v>40000</v>
      </c>
      <c r="S132" s="295"/>
      <c r="T132" s="304"/>
    </row>
    <row r="133" spans="1:255">
      <c r="A133" s="155"/>
      <c r="B133" s="262"/>
      <c r="C133" s="155"/>
      <c r="D133" s="260"/>
      <c r="E133" s="260"/>
      <c r="F133" s="260"/>
      <c r="G133" s="259"/>
      <c r="H133" s="321" t="s">
        <v>346</v>
      </c>
      <c r="I133" s="238">
        <f t="shared" si="36"/>
        <v>35000</v>
      </c>
      <c r="J133" s="324">
        <v>35000</v>
      </c>
      <c r="K133" s="295">
        <v>0</v>
      </c>
      <c r="L133" s="328"/>
      <c r="M133" s="238">
        <f t="shared" si="37"/>
        <v>20000</v>
      </c>
      <c r="N133" s="303">
        <v>0</v>
      </c>
      <c r="O133" s="320">
        <v>20000</v>
      </c>
      <c r="P133" s="255"/>
      <c r="Q133" s="238">
        <f t="shared" si="38"/>
        <v>0</v>
      </c>
      <c r="R133" s="303"/>
      <c r="S133" s="319"/>
      <c r="T133" s="303"/>
    </row>
    <row r="134" spans="1:255">
      <c r="A134" s="155"/>
      <c r="B134" s="262"/>
      <c r="C134" s="155"/>
      <c r="D134" s="260"/>
      <c r="E134" s="260"/>
      <c r="F134" s="260"/>
      <c r="G134" s="259"/>
      <c r="H134" s="444" t="s">
        <v>333</v>
      </c>
      <c r="I134" s="238">
        <f t="shared" si="36"/>
        <v>20000</v>
      </c>
      <c r="J134" s="303">
        <v>20000</v>
      </c>
      <c r="K134" s="295">
        <v>0</v>
      </c>
      <c r="L134" s="301"/>
      <c r="M134" s="238">
        <f t="shared" si="37"/>
        <v>0</v>
      </c>
      <c r="N134" s="303"/>
      <c r="O134" s="307"/>
      <c r="P134" s="255">
        <v>500000</v>
      </c>
      <c r="Q134" s="238">
        <f t="shared" si="38"/>
        <v>0</v>
      </c>
      <c r="R134" s="303"/>
      <c r="S134" s="303"/>
      <c r="T134" s="303"/>
    </row>
    <row r="135" spans="1:255">
      <c r="A135" s="155"/>
      <c r="B135" s="262"/>
      <c r="C135" s="155"/>
      <c r="D135" s="260"/>
      <c r="E135" s="260"/>
      <c r="F135" s="260"/>
      <c r="G135" s="259"/>
      <c r="H135" s="437" t="s">
        <v>321</v>
      </c>
      <c r="I135" s="238">
        <f t="shared" si="36"/>
        <v>0</v>
      </c>
      <c r="J135" s="309">
        <v>0</v>
      </c>
      <c r="K135" s="295">
        <v>0</v>
      </c>
      <c r="L135" s="322">
        <v>30000</v>
      </c>
      <c r="M135" s="238">
        <f t="shared" si="37"/>
        <v>0</v>
      </c>
      <c r="N135" s="303">
        <v>0</v>
      </c>
      <c r="O135" s="307">
        <v>0</v>
      </c>
      <c r="P135" s="255">
        <v>30000</v>
      </c>
      <c r="Q135" s="238">
        <f t="shared" si="38"/>
        <v>0</v>
      </c>
      <c r="R135" s="303"/>
      <c r="S135" s="303"/>
      <c r="T135" s="303"/>
    </row>
    <row r="136" spans="1:255">
      <c r="A136" s="155"/>
      <c r="B136" s="262"/>
      <c r="C136" s="155"/>
      <c r="D136" s="260"/>
      <c r="E136" s="260"/>
      <c r="F136" s="260"/>
      <c r="G136" s="259"/>
      <c r="H136" s="436" t="s">
        <v>466</v>
      </c>
      <c r="I136" s="238">
        <f t="shared" si="36"/>
        <v>20000</v>
      </c>
      <c r="J136" s="311">
        <v>20000</v>
      </c>
      <c r="K136" s="295">
        <v>0</v>
      </c>
      <c r="L136" s="323"/>
      <c r="M136" s="238">
        <f t="shared" si="37"/>
        <v>0</v>
      </c>
      <c r="N136" s="303">
        <v>0</v>
      </c>
      <c r="O136" s="307"/>
      <c r="P136" s="255">
        <v>25000</v>
      </c>
      <c r="Q136" s="238">
        <f t="shared" si="38"/>
        <v>0</v>
      </c>
      <c r="R136" s="303"/>
      <c r="S136" s="303"/>
      <c r="T136" s="303"/>
    </row>
    <row r="137" spans="1:255">
      <c r="A137" s="155"/>
      <c r="B137" s="262"/>
      <c r="C137" s="155"/>
      <c r="D137" s="260"/>
      <c r="E137" s="260"/>
      <c r="F137" s="260"/>
      <c r="G137" s="259"/>
      <c r="H137" s="299" t="s">
        <v>312</v>
      </c>
      <c r="I137" s="238">
        <f t="shared" si="36"/>
        <v>35000</v>
      </c>
      <c r="J137" s="255">
        <v>35000</v>
      </c>
      <c r="K137" s="295">
        <v>0</v>
      </c>
      <c r="L137" s="301"/>
      <c r="M137" s="238">
        <f t="shared" si="37"/>
        <v>0</v>
      </c>
      <c r="N137" s="134"/>
      <c r="O137" s="134"/>
      <c r="P137" s="255"/>
      <c r="Q137" s="238">
        <f t="shared" si="38"/>
        <v>35000</v>
      </c>
      <c r="R137" s="294">
        <v>20000</v>
      </c>
      <c r="S137" s="293">
        <v>15000</v>
      </c>
      <c r="T137" s="255"/>
    </row>
    <row r="138" spans="1:255" ht="33">
      <c r="A138" s="155"/>
      <c r="B138" s="262"/>
      <c r="C138" s="155"/>
      <c r="D138" s="260"/>
      <c r="E138" s="260"/>
      <c r="F138" s="260"/>
      <c r="G138" s="259"/>
      <c r="H138" s="299" t="s">
        <v>317</v>
      </c>
      <c r="I138" s="238">
        <f t="shared" si="36"/>
        <v>50000</v>
      </c>
      <c r="J138" s="303">
        <v>50000</v>
      </c>
      <c r="K138" s="295">
        <v>0</v>
      </c>
      <c r="L138" s="301">
        <v>100000</v>
      </c>
      <c r="M138" s="238">
        <f t="shared" si="37"/>
        <v>50000</v>
      </c>
      <c r="N138" s="303">
        <v>30000</v>
      </c>
      <c r="O138" s="307">
        <v>20000</v>
      </c>
      <c r="P138" s="255"/>
      <c r="Q138" s="238">
        <f t="shared" si="38"/>
        <v>0</v>
      </c>
      <c r="R138" s="303"/>
      <c r="S138" s="303"/>
      <c r="T138" s="303"/>
    </row>
    <row r="139" spans="1:255" ht="33">
      <c r="A139" s="155"/>
      <c r="B139" s="262"/>
      <c r="C139" s="155"/>
      <c r="D139" s="260"/>
      <c r="E139" s="260"/>
      <c r="F139" s="260"/>
      <c r="G139" s="259"/>
      <c r="H139" s="299" t="s">
        <v>464</v>
      </c>
      <c r="I139" s="238">
        <f t="shared" si="36"/>
        <v>27000</v>
      </c>
      <c r="J139" s="255">
        <v>27000</v>
      </c>
      <c r="K139" s="295">
        <v>0</v>
      </c>
      <c r="L139" s="301"/>
      <c r="M139" s="238">
        <f t="shared" si="37"/>
        <v>0</v>
      </c>
      <c r="N139" s="210"/>
      <c r="O139" s="210"/>
      <c r="P139" s="255">
        <v>400000</v>
      </c>
      <c r="Q139" s="238">
        <f t="shared" si="38"/>
        <v>0</v>
      </c>
      <c r="R139" s="307"/>
      <c r="S139" s="307"/>
      <c r="T139" s="255"/>
    </row>
    <row r="140" spans="1:255">
      <c r="A140" s="155"/>
      <c r="B140" s="262"/>
      <c r="C140" s="155"/>
      <c r="D140" s="260"/>
      <c r="E140" s="260"/>
      <c r="F140" s="260"/>
      <c r="G140" s="259"/>
      <c r="H140" s="299" t="s">
        <v>301</v>
      </c>
      <c r="I140" s="238">
        <f t="shared" si="36"/>
        <v>20000</v>
      </c>
      <c r="J140" s="255">
        <v>20000</v>
      </c>
      <c r="K140" s="295"/>
      <c r="L140" s="301"/>
      <c r="M140" s="238">
        <f t="shared" si="37"/>
        <v>0</v>
      </c>
      <c r="N140" s="210"/>
      <c r="O140" s="210"/>
      <c r="P140" s="255"/>
      <c r="Q140" s="238">
        <f t="shared" si="38"/>
        <v>0</v>
      </c>
      <c r="R140" s="307"/>
      <c r="S140" s="307"/>
      <c r="T140" s="255"/>
    </row>
    <row r="141" spans="1:255">
      <c r="A141" s="155"/>
      <c r="B141" s="262"/>
      <c r="C141" s="155"/>
      <c r="D141" s="260"/>
      <c r="E141" s="260"/>
      <c r="F141" s="260"/>
      <c r="G141" s="259"/>
      <c r="H141" s="299" t="s">
        <v>465</v>
      </c>
      <c r="I141" s="238">
        <f t="shared" si="36"/>
        <v>22000</v>
      </c>
      <c r="J141" s="255">
        <v>22000</v>
      </c>
      <c r="K141" s="295"/>
      <c r="L141" s="301"/>
      <c r="M141" s="238">
        <f t="shared" si="37"/>
        <v>0</v>
      </c>
      <c r="N141" s="210"/>
      <c r="O141" s="210"/>
      <c r="P141" s="255"/>
      <c r="Q141" s="238">
        <f t="shared" si="38"/>
        <v>0</v>
      </c>
      <c r="R141" s="307"/>
      <c r="S141" s="307"/>
      <c r="T141" s="255"/>
    </row>
    <row r="142" spans="1:255">
      <c r="A142" s="155"/>
      <c r="B142" s="262"/>
      <c r="C142" s="155"/>
      <c r="D142" s="260"/>
      <c r="E142" s="260"/>
      <c r="F142" s="260"/>
      <c r="G142" s="259"/>
      <c r="H142" s="299" t="s">
        <v>468</v>
      </c>
      <c r="I142" s="238">
        <f t="shared" si="36"/>
        <v>20000</v>
      </c>
      <c r="J142" s="255">
        <v>20000</v>
      </c>
      <c r="K142" s="295"/>
      <c r="L142" s="301"/>
      <c r="M142" s="238">
        <f t="shared" si="37"/>
        <v>0</v>
      </c>
      <c r="N142" s="210"/>
      <c r="O142" s="210"/>
      <c r="P142" s="255"/>
      <c r="Q142" s="238">
        <f t="shared" si="38"/>
        <v>0</v>
      </c>
      <c r="R142" s="307"/>
      <c r="S142" s="307"/>
      <c r="T142" s="255"/>
    </row>
    <row r="143" spans="1:255">
      <c r="A143" s="155"/>
      <c r="B143" s="262"/>
      <c r="C143" s="155"/>
      <c r="D143" s="260"/>
      <c r="E143" s="260"/>
      <c r="F143" s="260"/>
      <c r="G143" s="259"/>
      <c r="H143" s="123" t="s">
        <v>481</v>
      </c>
      <c r="I143" s="238">
        <f t="shared" si="36"/>
        <v>20000</v>
      </c>
      <c r="J143" s="255">
        <v>20000</v>
      </c>
      <c r="K143" s="295"/>
      <c r="L143" s="301"/>
      <c r="M143" s="238"/>
      <c r="N143" s="210"/>
      <c r="O143" s="210"/>
      <c r="P143" s="255"/>
      <c r="Q143" s="238"/>
      <c r="R143" s="307"/>
      <c r="S143" s="307"/>
      <c r="T143" s="255"/>
    </row>
    <row r="144" spans="1:255">
      <c r="A144" s="155"/>
      <c r="B144" s="262"/>
      <c r="C144" s="155"/>
      <c r="D144" s="260"/>
      <c r="E144" s="260"/>
      <c r="F144" s="260"/>
      <c r="G144" s="259"/>
      <c r="H144" s="329" t="s">
        <v>345</v>
      </c>
      <c r="I144" s="238">
        <f t="shared" si="36"/>
        <v>0</v>
      </c>
      <c r="J144" s="337"/>
      <c r="K144" s="295">
        <v>0</v>
      </c>
      <c r="L144" s="339">
        <v>30000</v>
      </c>
      <c r="M144" s="238">
        <f t="shared" si="37"/>
        <v>30000</v>
      </c>
      <c r="N144" s="337">
        <v>30000</v>
      </c>
      <c r="O144" s="338"/>
      <c r="P144" s="338"/>
      <c r="Q144" s="238">
        <f t="shared" si="38"/>
        <v>0</v>
      </c>
      <c r="R144" s="337"/>
      <c r="S144" s="337"/>
      <c r="T144" s="337"/>
    </row>
    <row r="145" spans="1:20">
      <c r="A145" s="155"/>
      <c r="B145" s="262"/>
      <c r="C145" s="155"/>
      <c r="D145" s="260"/>
      <c r="E145" s="260"/>
      <c r="F145" s="260"/>
      <c r="G145" s="259"/>
      <c r="H145" s="321" t="s">
        <v>344</v>
      </c>
      <c r="I145" s="238">
        <f t="shared" si="36"/>
        <v>0</v>
      </c>
      <c r="J145" s="335"/>
      <c r="K145" s="295">
        <v>0</v>
      </c>
      <c r="L145" s="334">
        <v>60000</v>
      </c>
      <c r="M145" s="238">
        <f t="shared" si="37"/>
        <v>0</v>
      </c>
      <c r="N145" s="336"/>
      <c r="O145" s="274"/>
      <c r="P145" s="274">
        <v>250000</v>
      </c>
      <c r="Q145" s="238">
        <f t="shared" si="38"/>
        <v>0</v>
      </c>
      <c r="R145" s="336"/>
      <c r="S145" s="336"/>
      <c r="T145" s="336"/>
    </row>
    <row r="146" spans="1:20">
      <c r="A146" s="155"/>
      <c r="B146" s="262"/>
      <c r="C146" s="155"/>
      <c r="D146" s="260"/>
      <c r="E146" s="260"/>
      <c r="F146" s="260"/>
      <c r="G146" s="259"/>
      <c r="H146" s="321" t="s">
        <v>342</v>
      </c>
      <c r="I146" s="238">
        <f t="shared" si="36"/>
        <v>0</v>
      </c>
      <c r="J146" s="320"/>
      <c r="K146" s="295">
        <v>0</v>
      </c>
      <c r="L146" s="301">
        <v>80000</v>
      </c>
      <c r="M146" s="238">
        <f t="shared" si="37"/>
        <v>40000</v>
      </c>
      <c r="N146" s="324">
        <v>20000</v>
      </c>
      <c r="O146" s="326">
        <v>20000</v>
      </c>
      <c r="P146" s="325"/>
      <c r="Q146" s="238">
        <f t="shared" si="38"/>
        <v>0</v>
      </c>
      <c r="R146" s="295"/>
      <c r="S146" s="295"/>
      <c r="T146" s="304"/>
    </row>
    <row r="147" spans="1:20">
      <c r="A147" s="155"/>
      <c r="B147" s="262"/>
      <c r="C147" s="155"/>
      <c r="D147" s="260"/>
      <c r="E147" s="260"/>
      <c r="F147" s="260"/>
      <c r="G147" s="259"/>
      <c r="H147" s="321" t="s">
        <v>341</v>
      </c>
      <c r="I147" s="238">
        <f t="shared" si="36"/>
        <v>0</v>
      </c>
      <c r="J147" s="320"/>
      <c r="K147" s="295">
        <v>0</v>
      </c>
      <c r="L147" s="301"/>
      <c r="M147" s="238">
        <f t="shared" si="37"/>
        <v>42236</v>
      </c>
      <c r="N147" s="210">
        <v>42236</v>
      </c>
      <c r="O147" s="210"/>
      <c r="P147" s="255">
        <v>30000</v>
      </c>
      <c r="Q147" s="238">
        <f t="shared" si="38"/>
        <v>50000</v>
      </c>
      <c r="R147" s="307">
        <v>50000</v>
      </c>
      <c r="S147" s="317"/>
      <c r="T147" s="255"/>
    </row>
    <row r="148" spans="1:20">
      <c r="A148" s="155"/>
      <c r="B148" s="262"/>
      <c r="C148" s="155"/>
      <c r="D148" s="260"/>
      <c r="E148" s="260"/>
      <c r="F148" s="260"/>
      <c r="G148" s="259"/>
      <c r="H148" s="321" t="s">
        <v>340</v>
      </c>
      <c r="I148" s="238">
        <f t="shared" si="36"/>
        <v>0</v>
      </c>
      <c r="J148" s="303"/>
      <c r="K148" s="295">
        <v>0</v>
      </c>
      <c r="L148" s="301">
        <v>140000</v>
      </c>
      <c r="M148" s="238">
        <f t="shared" si="37"/>
        <v>0</v>
      </c>
      <c r="N148" s="210"/>
      <c r="O148" s="210"/>
      <c r="P148" s="255">
        <v>50000</v>
      </c>
      <c r="Q148" s="238">
        <f t="shared" si="38"/>
        <v>0</v>
      </c>
      <c r="R148" s="307"/>
      <c r="S148" s="317"/>
      <c r="T148" s="255"/>
    </row>
    <row r="149" spans="1:20">
      <c r="A149" s="155"/>
      <c r="B149" s="262"/>
      <c r="C149" s="155"/>
      <c r="D149" s="260"/>
      <c r="E149" s="260"/>
      <c r="F149" s="260"/>
      <c r="G149" s="259"/>
      <c r="H149" s="321" t="s">
        <v>339</v>
      </c>
      <c r="I149" s="238">
        <f>J148+K148</f>
        <v>0</v>
      </c>
      <c r="J149" s="303"/>
      <c r="K149" s="295">
        <v>0</v>
      </c>
      <c r="L149" s="301">
        <v>30000</v>
      </c>
      <c r="M149" s="238">
        <f t="shared" si="37"/>
        <v>40000</v>
      </c>
      <c r="N149" s="303">
        <v>25000</v>
      </c>
      <c r="O149" s="320">
        <v>15000</v>
      </c>
      <c r="P149" s="255"/>
      <c r="Q149" s="238">
        <f t="shared" si="38"/>
        <v>0</v>
      </c>
      <c r="R149" s="303"/>
      <c r="S149" s="319"/>
      <c r="T149" s="303"/>
    </row>
    <row r="150" spans="1:20">
      <c r="A150" s="155"/>
      <c r="B150" s="262"/>
      <c r="C150" s="155"/>
      <c r="D150" s="260"/>
      <c r="E150" s="260"/>
      <c r="F150" s="260"/>
      <c r="G150" s="259"/>
      <c r="H150" s="321" t="s">
        <v>338</v>
      </c>
      <c r="I150" s="238">
        <f t="shared" ref="I150:I176" si="39">J150+K150</f>
        <v>0</v>
      </c>
      <c r="J150" s="303">
        <v>0</v>
      </c>
      <c r="K150" s="295">
        <v>0</v>
      </c>
      <c r="L150" s="301"/>
      <c r="M150" s="238">
        <f t="shared" si="37"/>
        <v>0</v>
      </c>
      <c r="N150" s="303"/>
      <c r="O150" s="320"/>
      <c r="P150" s="255"/>
      <c r="Q150" s="238">
        <f t="shared" si="38"/>
        <v>0</v>
      </c>
      <c r="R150" s="303"/>
      <c r="S150" s="319"/>
      <c r="T150" s="303"/>
    </row>
    <row r="151" spans="1:20">
      <c r="A151" s="155"/>
      <c r="B151" s="262"/>
      <c r="C151" s="155"/>
      <c r="D151" s="260"/>
      <c r="E151" s="260"/>
      <c r="F151" s="260"/>
      <c r="G151" s="259"/>
      <c r="H151" s="321" t="s">
        <v>337</v>
      </c>
      <c r="I151" s="238">
        <f t="shared" si="39"/>
        <v>0</v>
      </c>
      <c r="J151" s="303"/>
      <c r="K151" s="295">
        <v>0</v>
      </c>
      <c r="L151" s="301">
        <v>50000</v>
      </c>
      <c r="M151" s="238">
        <f t="shared" si="37"/>
        <v>40000</v>
      </c>
      <c r="N151" s="303">
        <v>20000</v>
      </c>
      <c r="O151" s="307">
        <v>20000</v>
      </c>
      <c r="P151" s="255"/>
      <c r="Q151" s="238">
        <f t="shared" si="38"/>
        <v>0</v>
      </c>
      <c r="R151" s="303"/>
      <c r="S151" s="303"/>
      <c r="T151" s="303"/>
    </row>
    <row r="152" spans="1:20">
      <c r="A152" s="155"/>
      <c r="B152" s="262"/>
      <c r="C152" s="155"/>
      <c r="D152" s="260"/>
      <c r="E152" s="260"/>
      <c r="F152" s="260"/>
      <c r="G152" s="259"/>
      <c r="H152" s="321" t="s">
        <v>336</v>
      </c>
      <c r="I152" s="238">
        <f t="shared" si="39"/>
        <v>0</v>
      </c>
      <c r="J152" s="255"/>
      <c r="K152" s="295">
        <v>0</v>
      </c>
      <c r="L152" s="301">
        <v>40000</v>
      </c>
      <c r="M152" s="238">
        <f t="shared" si="37"/>
        <v>0</v>
      </c>
      <c r="N152" s="303"/>
      <c r="O152" s="307"/>
      <c r="P152" s="255"/>
      <c r="Q152" s="238">
        <f t="shared" si="38"/>
        <v>0</v>
      </c>
      <c r="R152" s="303"/>
      <c r="S152" s="303"/>
      <c r="T152" s="303"/>
    </row>
    <row r="153" spans="1:20">
      <c r="A153" s="155"/>
      <c r="B153" s="262"/>
      <c r="C153" s="155"/>
      <c r="D153" s="260"/>
      <c r="E153" s="260"/>
      <c r="F153" s="260"/>
      <c r="G153" s="259"/>
      <c r="H153" s="321" t="s">
        <v>335</v>
      </c>
      <c r="I153" s="238">
        <f t="shared" si="39"/>
        <v>0</v>
      </c>
      <c r="J153" s="255"/>
      <c r="K153" s="295">
        <v>0</v>
      </c>
      <c r="L153" s="301">
        <v>800000</v>
      </c>
      <c r="M153" s="238">
        <f t="shared" si="37"/>
        <v>0</v>
      </c>
      <c r="N153" s="303"/>
      <c r="O153" s="307"/>
      <c r="P153" s="255"/>
      <c r="Q153" s="238">
        <f t="shared" si="38"/>
        <v>0</v>
      </c>
      <c r="R153" s="303"/>
      <c r="S153" s="303"/>
      <c r="T153" s="303"/>
    </row>
    <row r="154" spans="1:20">
      <c r="A154" s="155"/>
      <c r="B154" s="262"/>
      <c r="C154" s="155"/>
      <c r="D154" s="260"/>
      <c r="E154" s="260"/>
      <c r="F154" s="260"/>
      <c r="G154" s="259"/>
      <c r="H154" s="444" t="s">
        <v>334</v>
      </c>
      <c r="I154" s="238">
        <f t="shared" si="39"/>
        <v>0</v>
      </c>
      <c r="J154" s="303"/>
      <c r="K154" s="295">
        <v>0</v>
      </c>
      <c r="L154" s="301">
        <v>20000</v>
      </c>
      <c r="M154" s="238">
        <f t="shared" si="37"/>
        <v>40000</v>
      </c>
      <c r="N154" s="318">
        <v>40000</v>
      </c>
      <c r="O154" s="307"/>
      <c r="P154" s="255"/>
      <c r="Q154" s="238">
        <f t="shared" si="38"/>
        <v>0</v>
      </c>
      <c r="R154" s="318"/>
      <c r="S154" s="303"/>
      <c r="T154" s="303"/>
    </row>
    <row r="155" spans="1:20">
      <c r="A155" s="155"/>
      <c r="B155" s="262"/>
      <c r="C155" s="155"/>
      <c r="D155" s="260"/>
      <c r="E155" s="260"/>
      <c r="F155" s="260"/>
      <c r="G155" s="259"/>
      <c r="H155" s="444" t="s">
        <v>332</v>
      </c>
      <c r="I155" s="238">
        <f t="shared" si="39"/>
        <v>0</v>
      </c>
      <c r="J155" s="237"/>
      <c r="K155" s="295">
        <v>0</v>
      </c>
      <c r="L155" s="330">
        <v>20000</v>
      </c>
      <c r="M155" s="238">
        <f t="shared" si="37"/>
        <v>0</v>
      </c>
      <c r="N155" s="314"/>
      <c r="O155" s="317"/>
      <c r="P155" s="255"/>
      <c r="Q155" s="238">
        <f t="shared" si="38"/>
        <v>0</v>
      </c>
      <c r="R155" s="316"/>
      <c r="S155" s="333"/>
      <c r="T155" s="315"/>
    </row>
    <row r="156" spans="1:20">
      <c r="A156" s="155"/>
      <c r="B156" s="262"/>
      <c r="C156" s="155"/>
      <c r="D156" s="260"/>
      <c r="E156" s="260"/>
      <c r="F156" s="260"/>
      <c r="G156" s="259"/>
      <c r="H156" s="445" t="s">
        <v>331</v>
      </c>
      <c r="I156" s="238">
        <f t="shared" si="39"/>
        <v>0</v>
      </c>
      <c r="J156" s="327"/>
      <c r="K156" s="295">
        <v>0</v>
      </c>
      <c r="L156" s="330">
        <v>700000</v>
      </c>
      <c r="M156" s="238">
        <f t="shared" si="37"/>
        <v>0</v>
      </c>
      <c r="N156" s="314"/>
      <c r="O156" s="317"/>
      <c r="P156" s="255"/>
      <c r="Q156" s="238">
        <f t="shared" si="38"/>
        <v>0</v>
      </c>
      <c r="R156" s="316"/>
      <c r="S156" s="333"/>
      <c r="T156" s="315"/>
    </row>
    <row r="157" spans="1:20">
      <c r="A157" s="155"/>
      <c r="B157" s="262"/>
      <c r="C157" s="155"/>
      <c r="D157" s="260"/>
      <c r="E157" s="260"/>
      <c r="F157" s="260"/>
      <c r="G157" s="259"/>
      <c r="H157" s="446" t="s">
        <v>330</v>
      </c>
      <c r="I157" s="238">
        <f t="shared" si="39"/>
        <v>0</v>
      </c>
      <c r="J157" s="237"/>
      <c r="K157" s="295">
        <v>0</v>
      </c>
      <c r="L157" s="330">
        <v>40000</v>
      </c>
      <c r="M157" s="238">
        <f t="shared" si="37"/>
        <v>60000</v>
      </c>
      <c r="N157" s="304">
        <v>60000</v>
      </c>
      <c r="O157" s="294"/>
      <c r="P157" s="237"/>
      <c r="Q157" s="238">
        <f t="shared" si="38"/>
        <v>30000</v>
      </c>
      <c r="R157" s="304">
        <v>30000</v>
      </c>
      <c r="S157" s="304"/>
      <c r="T157" s="304"/>
    </row>
    <row r="158" spans="1:20">
      <c r="A158" s="155"/>
      <c r="B158" s="262"/>
      <c r="C158" s="155"/>
      <c r="D158" s="260"/>
      <c r="E158" s="260"/>
      <c r="F158" s="260"/>
      <c r="G158" s="259"/>
      <c r="H158" s="436" t="s">
        <v>329</v>
      </c>
      <c r="I158" s="238">
        <f t="shared" si="39"/>
        <v>0</v>
      </c>
      <c r="J158" s="237"/>
      <c r="K158" s="295">
        <v>0</v>
      </c>
      <c r="L158" s="330">
        <v>150000</v>
      </c>
      <c r="M158" s="238">
        <f t="shared" si="37"/>
        <v>0</v>
      </c>
      <c r="N158" s="304">
        <v>0</v>
      </c>
      <c r="O158" s="294"/>
      <c r="P158" s="237">
        <v>15000</v>
      </c>
      <c r="Q158" s="238">
        <f t="shared" si="38"/>
        <v>25000</v>
      </c>
      <c r="R158" s="304">
        <v>25000</v>
      </c>
      <c r="S158" s="304"/>
      <c r="T158" s="304"/>
    </row>
    <row r="159" spans="1:20" ht="18" customHeight="1">
      <c r="A159" s="155"/>
      <c r="B159" s="262"/>
      <c r="C159" s="155"/>
      <c r="D159" s="260"/>
      <c r="E159" s="260"/>
      <c r="F159" s="260"/>
      <c r="G159" s="259"/>
      <c r="H159" s="436" t="s">
        <v>328</v>
      </c>
      <c r="I159" s="238">
        <f t="shared" si="39"/>
        <v>0</v>
      </c>
      <c r="J159" s="327"/>
      <c r="K159" s="295">
        <v>0</v>
      </c>
      <c r="L159" s="330">
        <v>40000</v>
      </c>
      <c r="M159" s="238">
        <f t="shared" si="37"/>
        <v>0</v>
      </c>
      <c r="N159" s="304">
        <v>0</v>
      </c>
      <c r="O159" s="294"/>
      <c r="P159" s="237">
        <v>40000</v>
      </c>
      <c r="Q159" s="238">
        <f t="shared" si="38"/>
        <v>0</v>
      </c>
      <c r="R159" s="304"/>
      <c r="S159" s="304"/>
      <c r="T159" s="304"/>
    </row>
    <row r="160" spans="1:20">
      <c r="A160" s="155"/>
      <c r="B160" s="262"/>
      <c r="C160" s="155"/>
      <c r="D160" s="260"/>
      <c r="E160" s="260"/>
      <c r="F160" s="260"/>
      <c r="G160" s="259"/>
      <c r="H160" s="321" t="s">
        <v>327</v>
      </c>
      <c r="I160" s="238">
        <f t="shared" si="39"/>
        <v>0</v>
      </c>
      <c r="J160" s="320"/>
      <c r="K160" s="295">
        <v>0</v>
      </c>
      <c r="L160" s="332">
        <v>40000</v>
      </c>
      <c r="M160" s="238">
        <f t="shared" si="37"/>
        <v>0</v>
      </c>
      <c r="N160" s="304">
        <v>0</v>
      </c>
      <c r="O160" s="294"/>
      <c r="P160" s="237">
        <v>40000</v>
      </c>
      <c r="Q160" s="238">
        <f t="shared" si="38"/>
        <v>0</v>
      </c>
      <c r="R160" s="304"/>
      <c r="S160" s="304"/>
      <c r="T160" s="304"/>
    </row>
    <row r="161" spans="1:20">
      <c r="A161" s="155"/>
      <c r="B161" s="262"/>
      <c r="C161" s="155"/>
      <c r="D161" s="260"/>
      <c r="E161" s="260"/>
      <c r="F161" s="260"/>
      <c r="G161" s="259"/>
      <c r="H161" s="329" t="s">
        <v>326</v>
      </c>
      <c r="I161" s="238">
        <f t="shared" si="39"/>
        <v>0</v>
      </c>
      <c r="J161" s="331">
        <v>0</v>
      </c>
      <c r="K161" s="295">
        <v>0</v>
      </c>
      <c r="L161" s="330"/>
      <c r="M161" s="238">
        <f t="shared" si="37"/>
        <v>20000</v>
      </c>
      <c r="N161" s="327">
        <v>20000</v>
      </c>
      <c r="O161" s="294"/>
      <c r="P161" s="237"/>
      <c r="Q161" s="238">
        <f t="shared" si="38"/>
        <v>20000</v>
      </c>
      <c r="R161" s="237">
        <v>20000</v>
      </c>
      <c r="S161" s="304"/>
      <c r="T161" s="304"/>
    </row>
    <row r="162" spans="1:20">
      <c r="A162" s="155"/>
      <c r="B162" s="262"/>
      <c r="C162" s="155"/>
      <c r="D162" s="260"/>
      <c r="E162" s="260"/>
      <c r="F162" s="260"/>
      <c r="G162" s="259"/>
      <c r="H162" s="329" t="s">
        <v>325</v>
      </c>
      <c r="I162" s="238">
        <f t="shared" si="39"/>
        <v>0</v>
      </c>
      <c r="J162" s="295">
        <v>0</v>
      </c>
      <c r="K162" s="295">
        <v>0</v>
      </c>
      <c r="L162" s="328">
        <v>20000</v>
      </c>
      <c r="M162" s="238">
        <f t="shared" si="37"/>
        <v>0</v>
      </c>
      <c r="N162" s="327"/>
      <c r="O162" s="294"/>
      <c r="P162" s="237">
        <v>500000</v>
      </c>
      <c r="Q162" s="238">
        <f t="shared" si="38"/>
        <v>0</v>
      </c>
      <c r="R162" s="327"/>
      <c r="S162" s="304"/>
      <c r="T162" s="304"/>
    </row>
    <row r="163" spans="1:20">
      <c r="A163" s="155"/>
      <c r="B163" s="262"/>
      <c r="C163" s="155"/>
      <c r="D163" s="260"/>
      <c r="E163" s="260"/>
      <c r="F163" s="260"/>
      <c r="G163" s="259"/>
      <c r="H163" s="321" t="s">
        <v>324</v>
      </c>
      <c r="I163" s="238">
        <f t="shared" si="39"/>
        <v>0</v>
      </c>
      <c r="J163" s="303"/>
      <c r="K163" s="295">
        <v>0</v>
      </c>
      <c r="L163" s="301">
        <v>30000</v>
      </c>
      <c r="M163" s="238">
        <f t="shared" si="37"/>
        <v>30000</v>
      </c>
      <c r="N163" s="210">
        <v>30000</v>
      </c>
      <c r="O163" s="210"/>
      <c r="P163" s="255"/>
      <c r="Q163" s="238">
        <f t="shared" si="38"/>
        <v>0</v>
      </c>
      <c r="R163" s="307"/>
      <c r="S163" s="317"/>
      <c r="T163" s="255"/>
    </row>
    <row r="164" spans="1:20" ht="33">
      <c r="A164" s="155"/>
      <c r="B164" s="262"/>
      <c r="C164" s="155"/>
      <c r="D164" s="260"/>
      <c r="E164" s="260"/>
      <c r="F164" s="260"/>
      <c r="G164" s="259"/>
      <c r="H164" s="321" t="s">
        <v>323</v>
      </c>
      <c r="I164" s="238">
        <f t="shared" si="39"/>
        <v>0</v>
      </c>
      <c r="J164" s="318">
        <v>0</v>
      </c>
      <c r="K164" s="295">
        <v>0</v>
      </c>
      <c r="L164" s="301">
        <v>30000</v>
      </c>
      <c r="M164" s="238">
        <f t="shared" si="37"/>
        <v>72354</v>
      </c>
      <c r="N164" s="304">
        <v>72354</v>
      </c>
      <c r="O164" s="294"/>
      <c r="P164" s="237"/>
      <c r="Q164" s="238">
        <f t="shared" si="38"/>
        <v>60000</v>
      </c>
      <c r="R164" s="304">
        <v>50000</v>
      </c>
      <c r="S164" s="304">
        <v>10000</v>
      </c>
      <c r="T164" s="304"/>
    </row>
    <row r="165" spans="1:20">
      <c r="A165" s="155"/>
      <c r="B165" s="262"/>
      <c r="C165" s="155"/>
      <c r="D165" s="260"/>
      <c r="E165" s="260"/>
      <c r="F165" s="260"/>
      <c r="G165" s="259"/>
      <c r="H165" s="321" t="s">
        <v>322</v>
      </c>
      <c r="I165" s="238">
        <f t="shared" si="39"/>
        <v>0</v>
      </c>
      <c r="J165" s="318">
        <v>0</v>
      </c>
      <c r="K165" s="295">
        <v>0</v>
      </c>
      <c r="L165" s="301">
        <v>70000</v>
      </c>
      <c r="M165" s="238">
        <f t="shared" si="37"/>
        <v>0</v>
      </c>
      <c r="N165" s="324">
        <v>0</v>
      </c>
      <c r="O165" s="326"/>
      <c r="P165" s="325">
        <v>20000</v>
      </c>
      <c r="Q165" s="238">
        <f t="shared" si="38"/>
        <v>0</v>
      </c>
      <c r="R165" s="324"/>
      <c r="S165" s="324"/>
      <c r="T165" s="304"/>
    </row>
    <row r="166" spans="1:20">
      <c r="A166" s="155"/>
      <c r="B166" s="262"/>
      <c r="C166" s="155"/>
      <c r="D166" s="260"/>
      <c r="E166" s="260"/>
      <c r="F166" s="260"/>
      <c r="G166" s="259"/>
      <c r="H166" s="321" t="s">
        <v>320</v>
      </c>
      <c r="I166" s="238">
        <f t="shared" si="39"/>
        <v>0</v>
      </c>
      <c r="J166" s="320">
        <v>0</v>
      </c>
      <c r="K166" s="295">
        <v>0</v>
      </c>
      <c r="L166" s="301">
        <v>25000</v>
      </c>
      <c r="M166" s="238">
        <f t="shared" si="37"/>
        <v>0</v>
      </c>
      <c r="N166" s="303"/>
      <c r="O166" s="317"/>
      <c r="P166" s="255">
        <v>40000</v>
      </c>
      <c r="Q166" s="238">
        <f t="shared" si="38"/>
        <v>0</v>
      </c>
      <c r="R166" s="303"/>
      <c r="S166" s="319"/>
      <c r="T166" s="303"/>
    </row>
    <row r="167" spans="1:20">
      <c r="A167" s="155"/>
      <c r="B167" s="262"/>
      <c r="C167" s="155"/>
      <c r="D167" s="260"/>
      <c r="E167" s="260"/>
      <c r="F167" s="260"/>
      <c r="G167" s="259"/>
      <c r="H167" s="321" t="s">
        <v>319</v>
      </c>
      <c r="I167" s="238">
        <f t="shared" si="39"/>
        <v>0</v>
      </c>
      <c r="J167" s="318">
        <v>0</v>
      </c>
      <c r="K167" s="295">
        <v>0</v>
      </c>
      <c r="L167" s="301">
        <v>25000</v>
      </c>
      <c r="M167" s="238">
        <f t="shared" si="37"/>
        <v>0</v>
      </c>
      <c r="N167" s="303"/>
      <c r="O167" s="307"/>
      <c r="P167" s="255"/>
      <c r="Q167" s="238">
        <f t="shared" si="38"/>
        <v>0</v>
      </c>
      <c r="R167" s="303"/>
      <c r="S167" s="303"/>
      <c r="T167" s="303"/>
    </row>
    <row r="168" spans="1:20">
      <c r="A168" s="155"/>
      <c r="B168" s="262"/>
      <c r="C168" s="155"/>
      <c r="D168" s="260"/>
      <c r="E168" s="260"/>
      <c r="F168" s="260"/>
      <c r="G168" s="259"/>
      <c r="H168" s="447" t="s">
        <v>318</v>
      </c>
      <c r="I168" s="238">
        <f t="shared" si="39"/>
        <v>0</v>
      </c>
      <c r="J168" s="255">
        <v>0</v>
      </c>
      <c r="K168" s="295">
        <v>0</v>
      </c>
      <c r="L168" s="301">
        <v>35000</v>
      </c>
      <c r="M168" s="238">
        <f t="shared" si="37"/>
        <v>0</v>
      </c>
      <c r="N168" s="303"/>
      <c r="O168" s="317"/>
      <c r="P168" s="255"/>
      <c r="Q168" s="238">
        <f t="shared" si="38"/>
        <v>50000</v>
      </c>
      <c r="R168" s="316">
        <v>40000</v>
      </c>
      <c r="S168" s="316">
        <v>10000</v>
      </c>
      <c r="T168" s="315"/>
    </row>
    <row r="169" spans="1:20" ht="33">
      <c r="A169" s="155"/>
      <c r="B169" s="262"/>
      <c r="C169" s="155"/>
      <c r="D169" s="260"/>
      <c r="E169" s="260"/>
      <c r="F169" s="260"/>
      <c r="G169" s="259"/>
      <c r="H169" s="299" t="s">
        <v>317</v>
      </c>
      <c r="I169" s="238">
        <f t="shared" si="39"/>
        <v>0</v>
      </c>
      <c r="J169" s="255">
        <v>0</v>
      </c>
      <c r="K169" s="295">
        <v>0</v>
      </c>
      <c r="L169" s="301">
        <v>50000</v>
      </c>
      <c r="M169" s="238">
        <f t="shared" si="37"/>
        <v>50000</v>
      </c>
      <c r="N169" s="313">
        <v>50000</v>
      </c>
      <c r="O169" s="314"/>
      <c r="P169" s="314">
        <v>60000</v>
      </c>
      <c r="Q169" s="238">
        <f t="shared" si="38"/>
        <v>0</v>
      </c>
      <c r="R169" s="313"/>
      <c r="S169" s="313"/>
      <c r="T169" s="312"/>
    </row>
    <row r="170" spans="1:20">
      <c r="A170" s="155"/>
      <c r="B170" s="262"/>
      <c r="C170" s="155"/>
      <c r="D170" s="260"/>
      <c r="E170" s="260"/>
      <c r="F170" s="260"/>
      <c r="G170" s="259"/>
      <c r="H170" s="299" t="s">
        <v>316</v>
      </c>
      <c r="I170" s="238">
        <f t="shared" si="39"/>
        <v>0</v>
      </c>
      <c r="J170" s="255">
        <v>0</v>
      </c>
      <c r="K170" s="295">
        <v>0</v>
      </c>
      <c r="L170" s="301">
        <v>80000</v>
      </c>
      <c r="M170" s="238">
        <f t="shared" si="37"/>
        <v>0</v>
      </c>
      <c r="N170" s="295">
        <v>0</v>
      </c>
      <c r="O170" s="311"/>
      <c r="P170" s="311">
        <v>15000</v>
      </c>
      <c r="Q170" s="238">
        <f t="shared" si="38"/>
        <v>50000</v>
      </c>
      <c r="R170" s="295">
        <v>50000</v>
      </c>
      <c r="S170" s="295"/>
      <c r="T170" s="310"/>
    </row>
    <row r="171" spans="1:20">
      <c r="A171" s="155"/>
      <c r="B171" s="262"/>
      <c r="C171" s="155"/>
      <c r="D171" s="260"/>
      <c r="E171" s="260"/>
      <c r="F171" s="260"/>
      <c r="G171" s="259"/>
      <c r="H171" s="299" t="s">
        <v>315</v>
      </c>
      <c r="I171" s="238">
        <f t="shared" si="39"/>
        <v>0</v>
      </c>
      <c r="J171" s="255">
        <v>0</v>
      </c>
      <c r="K171" s="295">
        <v>0</v>
      </c>
      <c r="L171" s="301">
        <v>25000</v>
      </c>
      <c r="M171" s="238">
        <f t="shared" si="37"/>
        <v>0</v>
      </c>
      <c r="N171" s="174">
        <v>0</v>
      </c>
      <c r="O171" s="309"/>
      <c r="P171" s="309">
        <v>22000</v>
      </c>
      <c r="Q171" s="238">
        <f t="shared" si="38"/>
        <v>0</v>
      </c>
      <c r="R171" s="174"/>
      <c r="S171" s="174"/>
      <c r="T171" s="308"/>
    </row>
    <row r="172" spans="1:20">
      <c r="A172" s="155"/>
      <c r="B172" s="262"/>
      <c r="C172" s="155"/>
      <c r="D172" s="260"/>
      <c r="E172" s="260"/>
      <c r="F172" s="260"/>
      <c r="G172" s="259"/>
      <c r="H172" s="306" t="s">
        <v>314</v>
      </c>
      <c r="I172" s="238">
        <f t="shared" si="39"/>
        <v>0</v>
      </c>
      <c r="J172" s="255">
        <v>0</v>
      </c>
      <c r="K172" s="295">
        <v>0</v>
      </c>
      <c r="L172" s="301">
        <v>25000</v>
      </c>
      <c r="M172" s="238">
        <f t="shared" si="37"/>
        <v>0</v>
      </c>
      <c r="N172" s="134"/>
      <c r="O172" s="134"/>
      <c r="P172" s="255"/>
      <c r="Q172" s="238">
        <f t="shared" si="38"/>
        <v>20000</v>
      </c>
      <c r="R172" s="294">
        <v>20000</v>
      </c>
      <c r="S172" s="305"/>
      <c r="T172" s="255"/>
    </row>
    <row r="173" spans="1:20">
      <c r="A173" s="155"/>
      <c r="B173" s="262"/>
      <c r="C173" s="155"/>
      <c r="D173" s="260"/>
      <c r="E173" s="260"/>
      <c r="F173" s="260"/>
      <c r="G173" s="259"/>
      <c r="H173" s="299" t="s">
        <v>313</v>
      </c>
      <c r="I173" s="238">
        <f t="shared" si="39"/>
        <v>0</v>
      </c>
      <c r="J173" s="255">
        <v>0</v>
      </c>
      <c r="K173" s="295">
        <v>0</v>
      </c>
      <c r="L173" s="301"/>
      <c r="M173" s="238">
        <f t="shared" si="37"/>
        <v>0</v>
      </c>
      <c r="N173" s="304">
        <v>0</v>
      </c>
      <c r="O173" s="294"/>
      <c r="P173" s="255">
        <v>35000</v>
      </c>
      <c r="Q173" s="238">
        <f t="shared" si="38"/>
        <v>0</v>
      </c>
      <c r="R173" s="304"/>
      <c r="S173" s="304"/>
      <c r="T173" s="303"/>
    </row>
    <row r="174" spans="1:20">
      <c r="A174" s="155"/>
      <c r="B174" s="262"/>
      <c r="C174" s="155"/>
      <c r="D174" s="260"/>
      <c r="E174" s="260"/>
      <c r="F174" s="260"/>
      <c r="G174" s="259"/>
      <c r="H174" s="299" t="s">
        <v>311</v>
      </c>
      <c r="I174" s="238">
        <f t="shared" si="39"/>
        <v>0</v>
      </c>
      <c r="J174" s="255">
        <v>0</v>
      </c>
      <c r="K174" s="295">
        <v>0</v>
      </c>
      <c r="L174" s="301"/>
      <c r="M174" s="238">
        <f t="shared" si="37"/>
        <v>0</v>
      </c>
      <c r="N174" s="134">
        <v>0</v>
      </c>
      <c r="O174" s="134"/>
      <c r="P174" s="255">
        <v>40000</v>
      </c>
      <c r="Q174" s="238">
        <f t="shared" si="38"/>
        <v>0</v>
      </c>
      <c r="R174" s="294"/>
      <c r="S174" s="293"/>
      <c r="T174" s="255"/>
    </row>
    <row r="175" spans="1:20">
      <c r="A175" s="155"/>
      <c r="B175" s="262"/>
      <c r="C175" s="155"/>
      <c r="D175" s="260"/>
      <c r="E175" s="260"/>
      <c r="F175" s="260"/>
      <c r="G175" s="259"/>
      <c r="H175" s="299" t="s">
        <v>310</v>
      </c>
      <c r="I175" s="238">
        <f t="shared" si="39"/>
        <v>0</v>
      </c>
      <c r="J175" s="255"/>
      <c r="K175" s="295">
        <v>0</v>
      </c>
      <c r="L175" s="301">
        <v>30000</v>
      </c>
      <c r="M175" s="238">
        <f t="shared" si="37"/>
        <v>0</v>
      </c>
      <c r="N175" s="134"/>
      <c r="O175" s="134"/>
      <c r="P175" s="255"/>
      <c r="Q175" s="238">
        <f t="shared" si="38"/>
        <v>0</v>
      </c>
      <c r="R175" s="294"/>
      <c r="S175" s="293"/>
      <c r="T175" s="255"/>
    </row>
    <row r="176" spans="1:20">
      <c r="A176" s="155"/>
      <c r="B176" s="262"/>
      <c r="C176" s="155"/>
      <c r="D176" s="260"/>
      <c r="E176" s="260"/>
      <c r="F176" s="260"/>
      <c r="G176" s="259"/>
      <c r="H176" s="302" t="s">
        <v>309</v>
      </c>
      <c r="I176" s="238">
        <f t="shared" si="39"/>
        <v>0</v>
      </c>
      <c r="J176" s="255"/>
      <c r="K176" s="295">
        <v>0</v>
      </c>
      <c r="L176" s="301">
        <v>30000</v>
      </c>
      <c r="M176" s="238">
        <f t="shared" si="37"/>
        <v>0</v>
      </c>
      <c r="N176" s="134"/>
      <c r="O176" s="134"/>
      <c r="P176" s="255"/>
      <c r="Q176" s="238">
        <f t="shared" si="38"/>
        <v>0</v>
      </c>
      <c r="R176" s="294"/>
      <c r="S176" s="293"/>
      <c r="T176" s="255"/>
    </row>
    <row r="177" spans="1:20">
      <c r="A177" s="155"/>
      <c r="B177" s="262"/>
      <c r="C177" s="155"/>
      <c r="D177" s="260"/>
      <c r="E177" s="260"/>
      <c r="F177" s="260"/>
      <c r="G177" s="259"/>
      <c r="H177" s="302" t="s">
        <v>308</v>
      </c>
      <c r="I177" s="238">
        <f t="shared" ref="I177:I198" si="40">J177+K177</f>
        <v>0</v>
      </c>
      <c r="J177" s="255"/>
      <c r="K177" s="295">
        <v>0</v>
      </c>
      <c r="L177" s="301">
        <v>60000</v>
      </c>
      <c r="M177" s="238">
        <f t="shared" si="37"/>
        <v>0</v>
      </c>
      <c r="N177" s="134"/>
      <c r="O177" s="134"/>
      <c r="P177" s="255"/>
      <c r="Q177" s="238">
        <f t="shared" si="38"/>
        <v>0</v>
      </c>
      <c r="R177" s="294"/>
      <c r="S177" s="293"/>
      <c r="T177" s="255"/>
    </row>
    <row r="178" spans="1:20">
      <c r="A178" s="155"/>
      <c r="B178" s="262"/>
      <c r="C178" s="155"/>
      <c r="D178" s="260"/>
      <c r="E178" s="260"/>
      <c r="F178" s="260"/>
      <c r="G178" s="259"/>
      <c r="H178" s="302" t="s">
        <v>307</v>
      </c>
      <c r="I178" s="238">
        <f t="shared" si="40"/>
        <v>0</v>
      </c>
      <c r="J178" s="255">
        <v>0</v>
      </c>
      <c r="K178" s="295">
        <v>0</v>
      </c>
      <c r="L178" s="301"/>
      <c r="M178" s="238">
        <f t="shared" si="37"/>
        <v>0</v>
      </c>
      <c r="N178" s="134">
        <v>0</v>
      </c>
      <c r="O178" s="134"/>
      <c r="P178" s="255">
        <v>30000</v>
      </c>
      <c r="Q178" s="238">
        <f t="shared" si="38"/>
        <v>0</v>
      </c>
      <c r="R178" s="294"/>
      <c r="S178" s="293"/>
      <c r="T178" s="255"/>
    </row>
    <row r="179" spans="1:20">
      <c r="A179" s="155"/>
      <c r="B179" s="262"/>
      <c r="C179" s="155"/>
      <c r="D179" s="260"/>
      <c r="E179" s="260"/>
      <c r="F179" s="260"/>
      <c r="G179" s="259"/>
      <c r="H179" s="302" t="s">
        <v>306</v>
      </c>
      <c r="I179" s="238">
        <f t="shared" si="40"/>
        <v>0</v>
      </c>
      <c r="J179" s="255">
        <v>0</v>
      </c>
      <c r="K179" s="295">
        <v>0</v>
      </c>
      <c r="L179" s="301"/>
      <c r="M179" s="238">
        <f t="shared" si="37"/>
        <v>0</v>
      </c>
      <c r="N179" s="134">
        <v>0</v>
      </c>
      <c r="O179" s="134"/>
      <c r="P179" s="255">
        <v>35000</v>
      </c>
      <c r="Q179" s="238">
        <f t="shared" si="38"/>
        <v>0</v>
      </c>
      <c r="R179" s="294"/>
      <c r="S179" s="293"/>
      <c r="T179" s="255"/>
    </row>
    <row r="180" spans="1:20">
      <c r="A180" s="155"/>
      <c r="B180" s="262"/>
      <c r="C180" s="155"/>
      <c r="D180" s="260"/>
      <c r="E180" s="260"/>
      <c r="F180" s="260"/>
      <c r="G180" s="259"/>
      <c r="H180" s="302" t="s">
        <v>305</v>
      </c>
      <c r="I180" s="238">
        <f t="shared" si="40"/>
        <v>0</v>
      </c>
      <c r="J180" s="255"/>
      <c r="K180" s="295">
        <v>0</v>
      </c>
      <c r="L180" s="301">
        <v>270000</v>
      </c>
      <c r="M180" s="238">
        <f t="shared" si="37"/>
        <v>0</v>
      </c>
      <c r="N180" s="134"/>
      <c r="O180" s="134"/>
      <c r="P180" s="255"/>
      <c r="Q180" s="238">
        <f t="shared" si="38"/>
        <v>0</v>
      </c>
      <c r="R180" s="294"/>
      <c r="S180" s="293"/>
      <c r="T180" s="255"/>
    </row>
    <row r="181" spans="1:20">
      <c r="A181" s="155"/>
      <c r="B181" s="262"/>
      <c r="C181" s="155"/>
      <c r="D181" s="260"/>
      <c r="E181" s="260"/>
      <c r="F181" s="260"/>
      <c r="G181" s="259"/>
      <c r="H181" s="302" t="s">
        <v>304</v>
      </c>
      <c r="I181" s="238">
        <f t="shared" si="40"/>
        <v>0</v>
      </c>
      <c r="J181" s="273"/>
      <c r="K181" s="295">
        <v>0</v>
      </c>
      <c r="L181" s="273">
        <v>25000</v>
      </c>
      <c r="M181" s="238">
        <f t="shared" si="37"/>
        <v>0</v>
      </c>
      <c r="N181" s="134"/>
      <c r="O181" s="134"/>
      <c r="P181" s="255"/>
      <c r="Q181" s="238">
        <f t="shared" si="38"/>
        <v>0</v>
      </c>
      <c r="R181" s="294"/>
      <c r="S181" s="293"/>
      <c r="T181" s="255"/>
    </row>
    <row r="182" spans="1:20">
      <c r="A182" s="155"/>
      <c r="B182" s="262"/>
      <c r="C182" s="155"/>
      <c r="D182" s="260"/>
      <c r="E182" s="260"/>
      <c r="F182" s="260"/>
      <c r="G182" s="259"/>
      <c r="H182" s="302" t="s">
        <v>303</v>
      </c>
      <c r="I182" s="238">
        <f t="shared" si="40"/>
        <v>0</v>
      </c>
      <c r="J182" s="273"/>
      <c r="K182" s="295">
        <v>0</v>
      </c>
      <c r="L182" s="273"/>
      <c r="M182" s="238">
        <f t="shared" si="37"/>
        <v>0</v>
      </c>
      <c r="N182" s="134"/>
      <c r="O182" s="134"/>
      <c r="P182" s="255"/>
      <c r="Q182" s="238">
        <f t="shared" si="38"/>
        <v>0</v>
      </c>
      <c r="R182" s="294"/>
      <c r="S182" s="293"/>
      <c r="T182" s="255"/>
    </row>
    <row r="183" spans="1:20">
      <c r="A183" s="155"/>
      <c r="B183" s="262"/>
      <c r="C183" s="155"/>
      <c r="D183" s="260"/>
      <c r="E183" s="260"/>
      <c r="F183" s="260"/>
      <c r="G183" s="259"/>
      <c r="H183" s="299" t="s">
        <v>302</v>
      </c>
      <c r="I183" s="238">
        <f t="shared" si="40"/>
        <v>0</v>
      </c>
      <c r="J183" s="273"/>
      <c r="K183" s="295">
        <v>0</v>
      </c>
      <c r="L183" s="273">
        <v>30000</v>
      </c>
      <c r="M183" s="238">
        <f t="shared" si="37"/>
        <v>0</v>
      </c>
      <c r="N183" s="134"/>
      <c r="O183" s="134"/>
      <c r="P183" s="255"/>
      <c r="Q183" s="238">
        <f t="shared" si="38"/>
        <v>0</v>
      </c>
      <c r="R183" s="294"/>
      <c r="S183" s="293"/>
      <c r="T183" s="255"/>
    </row>
    <row r="184" spans="1:20">
      <c r="A184" s="155"/>
      <c r="B184" s="262"/>
      <c r="C184" s="155"/>
      <c r="D184" s="260"/>
      <c r="E184" s="260"/>
      <c r="F184" s="260"/>
      <c r="G184" s="259"/>
      <c r="H184" s="297" t="s">
        <v>301</v>
      </c>
      <c r="I184" s="238">
        <f t="shared" si="40"/>
        <v>0</v>
      </c>
      <c r="J184" s="273">
        <v>0</v>
      </c>
      <c r="K184" s="295">
        <v>0</v>
      </c>
      <c r="L184" s="273"/>
      <c r="M184" s="238">
        <f t="shared" si="37"/>
        <v>0</v>
      </c>
      <c r="N184" s="134">
        <v>0</v>
      </c>
      <c r="O184" s="134"/>
      <c r="P184" s="255">
        <v>30000</v>
      </c>
      <c r="Q184" s="238">
        <f t="shared" si="38"/>
        <v>0</v>
      </c>
      <c r="R184" s="294"/>
      <c r="S184" s="293"/>
      <c r="T184" s="255"/>
    </row>
    <row r="185" spans="1:20">
      <c r="A185" s="155"/>
      <c r="B185" s="262"/>
      <c r="C185" s="155"/>
      <c r="D185" s="260"/>
      <c r="E185" s="260"/>
      <c r="F185" s="260"/>
      <c r="G185" s="259"/>
      <c r="H185" s="276" t="s">
        <v>300</v>
      </c>
      <c r="I185" s="238">
        <f t="shared" si="40"/>
        <v>0</v>
      </c>
      <c r="J185" s="271"/>
      <c r="K185" s="295">
        <v>0</v>
      </c>
      <c r="L185" s="273">
        <v>16000</v>
      </c>
      <c r="M185" s="238">
        <f t="shared" si="37"/>
        <v>0</v>
      </c>
      <c r="N185" s="134"/>
      <c r="O185" s="134"/>
      <c r="P185" s="255"/>
      <c r="Q185" s="238">
        <f t="shared" si="38"/>
        <v>0</v>
      </c>
      <c r="R185" s="294"/>
      <c r="S185" s="293"/>
      <c r="T185" s="255"/>
    </row>
    <row r="186" spans="1:20">
      <c r="A186" s="155"/>
      <c r="B186" s="262"/>
      <c r="C186" s="155"/>
      <c r="D186" s="260"/>
      <c r="E186" s="260"/>
      <c r="F186" s="260"/>
      <c r="G186" s="259"/>
      <c r="H186" s="213" t="s">
        <v>299</v>
      </c>
      <c r="I186" s="238">
        <f t="shared" si="40"/>
        <v>0</v>
      </c>
      <c r="J186" s="271"/>
      <c r="K186" s="295">
        <v>0</v>
      </c>
      <c r="L186" s="273">
        <v>30000</v>
      </c>
      <c r="M186" s="238">
        <f t="shared" si="37"/>
        <v>0</v>
      </c>
      <c r="N186" s="134"/>
      <c r="O186" s="134"/>
      <c r="P186" s="255"/>
      <c r="Q186" s="238">
        <f t="shared" si="38"/>
        <v>0</v>
      </c>
      <c r="R186" s="294"/>
      <c r="S186" s="293"/>
      <c r="T186" s="255"/>
    </row>
    <row r="187" spans="1:20" ht="33">
      <c r="A187" s="155"/>
      <c r="B187" s="262"/>
      <c r="C187" s="155"/>
      <c r="D187" s="260"/>
      <c r="E187" s="260"/>
      <c r="F187" s="260"/>
      <c r="G187" s="259"/>
      <c r="H187" s="299" t="s">
        <v>298</v>
      </c>
      <c r="I187" s="238">
        <f t="shared" si="40"/>
        <v>0</v>
      </c>
      <c r="J187" s="271"/>
      <c r="K187" s="295">
        <v>0</v>
      </c>
      <c r="L187" s="273">
        <v>20000</v>
      </c>
      <c r="M187" s="238">
        <f t="shared" si="37"/>
        <v>0</v>
      </c>
      <c r="N187" s="134"/>
      <c r="O187" s="134"/>
      <c r="P187" s="255"/>
      <c r="Q187" s="238">
        <f t="shared" si="38"/>
        <v>0</v>
      </c>
      <c r="R187" s="294"/>
      <c r="S187" s="293"/>
      <c r="T187" s="255"/>
    </row>
    <row r="188" spans="1:20" ht="33">
      <c r="A188" s="155"/>
      <c r="B188" s="262"/>
      <c r="C188" s="155"/>
      <c r="D188" s="260"/>
      <c r="E188" s="260"/>
      <c r="F188" s="260"/>
      <c r="G188" s="259"/>
      <c r="H188" s="300" t="s">
        <v>297</v>
      </c>
      <c r="I188" s="238">
        <f t="shared" si="40"/>
        <v>0</v>
      </c>
      <c r="J188" s="271"/>
      <c r="K188" s="295">
        <v>0</v>
      </c>
      <c r="L188" s="273">
        <v>50000</v>
      </c>
      <c r="M188" s="238">
        <f t="shared" si="37"/>
        <v>0</v>
      </c>
      <c r="N188" s="134"/>
      <c r="O188" s="134"/>
      <c r="P188" s="255"/>
      <c r="Q188" s="238">
        <f t="shared" si="38"/>
        <v>0</v>
      </c>
      <c r="R188" s="294"/>
      <c r="S188" s="293"/>
      <c r="T188" s="255"/>
    </row>
    <row r="189" spans="1:20" ht="33">
      <c r="A189" s="155"/>
      <c r="B189" s="262"/>
      <c r="C189" s="155"/>
      <c r="D189" s="260"/>
      <c r="E189" s="260"/>
      <c r="F189" s="260"/>
      <c r="G189" s="259"/>
      <c r="H189" s="299" t="s">
        <v>296</v>
      </c>
      <c r="I189" s="238">
        <f t="shared" si="40"/>
        <v>0</v>
      </c>
      <c r="J189" s="271"/>
      <c r="K189" s="295">
        <v>0</v>
      </c>
      <c r="L189" s="273">
        <v>20000</v>
      </c>
      <c r="M189" s="238">
        <f t="shared" si="37"/>
        <v>0</v>
      </c>
      <c r="N189" s="134"/>
      <c r="O189" s="134"/>
      <c r="P189" s="255"/>
      <c r="Q189" s="238">
        <f t="shared" ref="Q189:Q198" si="41">R189+S189</f>
        <v>0</v>
      </c>
      <c r="R189" s="294"/>
      <c r="S189" s="293"/>
      <c r="T189" s="255"/>
    </row>
    <row r="190" spans="1:20">
      <c r="A190" s="155"/>
      <c r="B190" s="262"/>
      <c r="C190" s="155"/>
      <c r="D190" s="260"/>
      <c r="E190" s="260"/>
      <c r="F190" s="260"/>
      <c r="G190" s="259"/>
      <c r="H190" s="298" t="s">
        <v>295</v>
      </c>
      <c r="I190" s="238">
        <f t="shared" si="40"/>
        <v>0</v>
      </c>
      <c r="J190" s="271"/>
      <c r="K190" s="295">
        <v>0</v>
      </c>
      <c r="L190" s="273">
        <v>70000</v>
      </c>
      <c r="M190" s="238">
        <f t="shared" ref="M190:M198" si="42">N190+O190</f>
        <v>0</v>
      </c>
      <c r="N190" s="134"/>
      <c r="O190" s="134"/>
      <c r="P190" s="255"/>
      <c r="Q190" s="238">
        <f t="shared" si="41"/>
        <v>0</v>
      </c>
      <c r="R190" s="294"/>
      <c r="S190" s="293"/>
      <c r="T190" s="255"/>
    </row>
    <row r="191" spans="1:20">
      <c r="A191" s="155"/>
      <c r="B191" s="262"/>
      <c r="C191" s="155"/>
      <c r="D191" s="260"/>
      <c r="E191" s="260"/>
      <c r="F191" s="260"/>
      <c r="G191" s="259"/>
      <c r="H191" s="276" t="s">
        <v>294</v>
      </c>
      <c r="I191" s="238">
        <f t="shared" si="40"/>
        <v>0</v>
      </c>
      <c r="J191" s="271"/>
      <c r="K191" s="295">
        <v>0</v>
      </c>
      <c r="L191" s="273">
        <v>10000</v>
      </c>
      <c r="M191" s="238">
        <f t="shared" si="42"/>
        <v>0</v>
      </c>
      <c r="N191" s="134"/>
      <c r="O191" s="134"/>
      <c r="P191" s="255"/>
      <c r="Q191" s="238">
        <f t="shared" si="41"/>
        <v>0</v>
      </c>
      <c r="R191" s="294"/>
      <c r="S191" s="293"/>
      <c r="T191" s="255"/>
    </row>
    <row r="192" spans="1:20">
      <c r="A192" s="155"/>
      <c r="B192" s="262"/>
      <c r="C192" s="155"/>
      <c r="D192" s="260"/>
      <c r="E192" s="260"/>
      <c r="F192" s="260"/>
      <c r="G192" s="259"/>
      <c r="H192" s="297" t="s">
        <v>293</v>
      </c>
      <c r="I192" s="238">
        <f t="shared" si="40"/>
        <v>0</v>
      </c>
      <c r="J192" s="271"/>
      <c r="K192" s="295">
        <v>0</v>
      </c>
      <c r="L192" s="273">
        <v>15000</v>
      </c>
      <c r="M192" s="238">
        <f t="shared" si="42"/>
        <v>0</v>
      </c>
      <c r="N192" s="134"/>
      <c r="O192" s="134"/>
      <c r="P192" s="255"/>
      <c r="Q192" s="238">
        <f t="shared" si="41"/>
        <v>0</v>
      </c>
      <c r="R192" s="294"/>
      <c r="S192" s="293"/>
      <c r="T192" s="255"/>
    </row>
    <row r="193" spans="1:22">
      <c r="A193" s="155"/>
      <c r="B193" s="262"/>
      <c r="C193" s="155"/>
      <c r="D193" s="260"/>
      <c r="E193" s="260"/>
      <c r="F193" s="260"/>
      <c r="G193" s="259"/>
      <c r="H193" s="296" t="s">
        <v>292</v>
      </c>
      <c r="I193" s="238">
        <f t="shared" si="40"/>
        <v>0</v>
      </c>
      <c r="J193" s="271"/>
      <c r="K193" s="295">
        <v>0</v>
      </c>
      <c r="L193" s="273">
        <v>50000</v>
      </c>
      <c r="M193" s="238">
        <f t="shared" si="42"/>
        <v>0</v>
      </c>
      <c r="N193" s="134"/>
      <c r="O193" s="134"/>
      <c r="P193" s="255"/>
      <c r="Q193" s="238">
        <f t="shared" si="41"/>
        <v>0</v>
      </c>
      <c r="R193" s="294"/>
      <c r="S193" s="293"/>
      <c r="T193" s="255"/>
    </row>
    <row r="194" spans="1:22" ht="33">
      <c r="A194" s="155"/>
      <c r="B194" s="262"/>
      <c r="C194" s="155"/>
      <c r="D194" s="260"/>
      <c r="E194" s="260"/>
      <c r="F194" s="260"/>
      <c r="G194" s="259"/>
      <c r="H194" s="299" t="s">
        <v>472</v>
      </c>
      <c r="I194" s="238"/>
      <c r="J194" s="271"/>
      <c r="K194" s="295"/>
      <c r="L194" s="273"/>
      <c r="M194" s="238"/>
      <c r="N194" s="134"/>
      <c r="O194" s="134"/>
      <c r="P194" s="255"/>
      <c r="Q194" s="238"/>
      <c r="R194" s="294"/>
      <c r="S194" s="293"/>
      <c r="T194" s="255"/>
    </row>
    <row r="195" spans="1:22">
      <c r="A195" s="155"/>
      <c r="B195" s="262"/>
      <c r="C195" s="155"/>
      <c r="D195" s="260"/>
      <c r="E195" s="260"/>
      <c r="F195" s="260"/>
      <c r="G195" s="259"/>
      <c r="H195" s="388" t="s">
        <v>473</v>
      </c>
      <c r="I195" s="238"/>
      <c r="J195" s="271"/>
      <c r="K195" s="295"/>
      <c r="L195" s="273"/>
      <c r="M195" s="238"/>
      <c r="N195" s="134"/>
      <c r="O195" s="134"/>
      <c r="P195" s="255"/>
      <c r="Q195" s="238"/>
      <c r="R195" s="294"/>
      <c r="S195" s="293"/>
      <c r="T195" s="255"/>
    </row>
    <row r="196" spans="1:22">
      <c r="A196" s="155"/>
      <c r="B196" s="262"/>
      <c r="C196" s="155"/>
      <c r="D196" s="260"/>
      <c r="E196" s="260"/>
      <c r="F196" s="260"/>
      <c r="G196" s="259"/>
      <c r="H196" s="388" t="s">
        <v>475</v>
      </c>
      <c r="I196" s="238"/>
      <c r="J196" s="271"/>
      <c r="K196" s="295"/>
      <c r="L196" s="273">
        <v>25000</v>
      </c>
      <c r="M196" s="238"/>
      <c r="N196" s="134"/>
      <c r="O196" s="134"/>
      <c r="P196" s="255"/>
      <c r="Q196" s="238"/>
      <c r="R196" s="294"/>
      <c r="S196" s="293"/>
      <c r="T196" s="255"/>
    </row>
    <row r="197" spans="1:22">
      <c r="A197" s="155"/>
      <c r="B197" s="262"/>
      <c r="C197" s="155"/>
      <c r="D197" s="260"/>
      <c r="E197" s="260"/>
      <c r="F197" s="260"/>
      <c r="G197" s="259"/>
      <c r="H197" s="388" t="s">
        <v>478</v>
      </c>
      <c r="I197" s="238"/>
      <c r="J197" s="271"/>
      <c r="K197" s="295"/>
      <c r="L197" s="273">
        <v>20000</v>
      </c>
      <c r="M197" s="238"/>
      <c r="N197" s="134"/>
      <c r="O197" s="134"/>
      <c r="P197" s="255"/>
      <c r="Q197" s="238"/>
      <c r="R197" s="294"/>
      <c r="S197" s="293"/>
      <c r="T197" s="255"/>
    </row>
    <row r="198" spans="1:22">
      <c r="A198" s="155"/>
      <c r="B198" s="262"/>
      <c r="C198" s="155"/>
      <c r="D198" s="260"/>
      <c r="E198" s="260"/>
      <c r="F198" s="260"/>
      <c r="G198" s="259"/>
      <c r="H198" s="276" t="s">
        <v>291</v>
      </c>
      <c r="I198" s="238">
        <f t="shared" si="40"/>
        <v>0</v>
      </c>
      <c r="J198" s="271"/>
      <c r="K198" s="295">
        <v>0</v>
      </c>
      <c r="L198" s="273">
        <v>15000</v>
      </c>
      <c r="M198" s="238">
        <f t="shared" si="42"/>
        <v>0</v>
      </c>
      <c r="N198" s="134"/>
      <c r="O198" s="134"/>
      <c r="P198" s="255"/>
      <c r="Q198" s="238">
        <f t="shared" si="41"/>
        <v>0</v>
      </c>
      <c r="R198" s="294"/>
      <c r="S198" s="293"/>
      <c r="T198" s="255"/>
    </row>
    <row r="199" spans="1:22" s="269" customFormat="1">
      <c r="A199" s="291"/>
      <c r="B199" s="292"/>
      <c r="C199" s="291">
        <v>660</v>
      </c>
      <c r="D199" s="508"/>
      <c r="E199" s="508"/>
      <c r="F199" s="508"/>
      <c r="G199" s="508"/>
      <c r="H199" s="508"/>
      <c r="I199" s="290">
        <f t="shared" ref="I199:T199" si="43">I200</f>
        <v>305000</v>
      </c>
      <c r="J199" s="290">
        <f t="shared" si="43"/>
        <v>305000</v>
      </c>
      <c r="K199" s="290">
        <f t="shared" si="43"/>
        <v>0</v>
      </c>
      <c r="L199" s="290">
        <f t="shared" si="43"/>
        <v>1064000</v>
      </c>
      <c r="M199" s="290">
        <f t="shared" si="43"/>
        <v>505000</v>
      </c>
      <c r="N199" s="290">
        <f t="shared" si="43"/>
        <v>455000</v>
      </c>
      <c r="O199" s="290">
        <f t="shared" si="43"/>
        <v>50000</v>
      </c>
      <c r="P199" s="290">
        <f t="shared" si="43"/>
        <v>410000</v>
      </c>
      <c r="Q199" s="290">
        <f t="shared" si="43"/>
        <v>585000</v>
      </c>
      <c r="R199" s="290">
        <f t="shared" si="43"/>
        <v>535000</v>
      </c>
      <c r="S199" s="290">
        <f t="shared" si="43"/>
        <v>50000</v>
      </c>
      <c r="T199" s="290">
        <f t="shared" si="43"/>
        <v>305000</v>
      </c>
      <c r="U199" s="270"/>
      <c r="V199" s="270"/>
    </row>
    <row r="200" spans="1:22" s="269" customFormat="1">
      <c r="A200" s="289"/>
      <c r="B200" s="288"/>
      <c r="C200" s="287">
        <v>66390</v>
      </c>
      <c r="D200" s="286"/>
      <c r="E200" s="506" t="s">
        <v>13</v>
      </c>
      <c r="F200" s="506"/>
      <c r="G200" s="506"/>
      <c r="H200" s="506"/>
      <c r="I200" s="286">
        <f t="shared" ref="I200:O200" si="44">SUM(I201:I219)</f>
        <v>305000</v>
      </c>
      <c r="J200" s="286">
        <f t="shared" si="44"/>
        <v>305000</v>
      </c>
      <c r="K200" s="286">
        <f t="shared" si="44"/>
        <v>0</v>
      </c>
      <c r="L200" s="286">
        <f t="shared" si="44"/>
        <v>1064000</v>
      </c>
      <c r="M200" s="286">
        <f t="shared" si="44"/>
        <v>505000</v>
      </c>
      <c r="N200" s="286">
        <f t="shared" si="44"/>
        <v>455000</v>
      </c>
      <c r="O200" s="286">
        <f t="shared" si="44"/>
        <v>50000</v>
      </c>
      <c r="P200" s="286">
        <f t="shared" ref="P200:T200" si="45">SUM(P202:P219)</f>
        <v>410000</v>
      </c>
      <c r="Q200" s="286">
        <f>SUM(Q201:Q219)</f>
        <v>585000</v>
      </c>
      <c r="R200" s="286">
        <f>SUM(R201:R219)</f>
        <v>535000</v>
      </c>
      <c r="S200" s="286">
        <f t="shared" si="45"/>
        <v>50000</v>
      </c>
      <c r="T200" s="286">
        <f t="shared" si="45"/>
        <v>305000</v>
      </c>
      <c r="U200" s="270"/>
      <c r="V200" s="270"/>
    </row>
    <row r="201" spans="1:22" s="281" customFormat="1" ht="33">
      <c r="A201" s="279"/>
      <c r="B201" s="280"/>
      <c r="C201" s="285"/>
      <c r="D201" s="278"/>
      <c r="E201" s="284"/>
      <c r="F201" s="284"/>
      <c r="G201" s="283"/>
      <c r="H201" s="321" t="s">
        <v>284</v>
      </c>
      <c r="I201" s="275">
        <f t="shared" ref="I201:I219" si="46">J201+K201</f>
        <v>150000</v>
      </c>
      <c r="J201" s="274">
        <v>150000</v>
      </c>
      <c r="K201" s="278">
        <v>0</v>
      </c>
      <c r="L201" s="278">
        <v>250000</v>
      </c>
      <c r="M201" s="272">
        <f t="shared" ref="M201:M219" si="47">N201+O201</f>
        <v>205000</v>
      </c>
      <c r="N201" s="278">
        <v>205000</v>
      </c>
      <c r="O201" s="278"/>
      <c r="P201" s="278"/>
      <c r="Q201" s="272">
        <f>R201+S201</f>
        <v>150000</v>
      </c>
      <c r="R201" s="273">
        <v>150000</v>
      </c>
      <c r="S201" s="278"/>
      <c r="T201" s="278"/>
      <c r="U201" s="282"/>
      <c r="V201" s="282"/>
    </row>
    <row r="202" spans="1:22" s="269" customFormat="1">
      <c r="A202" s="279"/>
      <c r="B202" s="280"/>
      <c r="C202" s="279"/>
      <c r="D202" s="278"/>
      <c r="E202" s="278"/>
      <c r="F202" s="278"/>
      <c r="G202" s="277"/>
      <c r="H202" s="321" t="s">
        <v>290</v>
      </c>
      <c r="I202" s="275">
        <f t="shared" si="46"/>
        <v>5000</v>
      </c>
      <c r="J202" s="274">
        <v>5000</v>
      </c>
      <c r="K202" s="278">
        <v>0</v>
      </c>
      <c r="L202" s="274"/>
      <c r="M202" s="272">
        <f t="shared" si="47"/>
        <v>30000</v>
      </c>
      <c r="N202" s="274">
        <v>30000</v>
      </c>
      <c r="O202" s="274"/>
      <c r="P202" s="274"/>
      <c r="Q202" s="272">
        <f t="shared" ref="Q202:Q219" si="48">R202+S202</f>
        <v>30000</v>
      </c>
      <c r="R202" s="274">
        <v>30000</v>
      </c>
      <c r="S202" s="274"/>
      <c r="T202" s="274"/>
      <c r="U202" s="270"/>
      <c r="V202" s="270"/>
    </row>
    <row r="203" spans="1:22" s="269" customFormat="1" ht="33">
      <c r="A203" s="279"/>
      <c r="B203" s="280"/>
      <c r="C203" s="279"/>
      <c r="D203" s="278"/>
      <c r="E203" s="278"/>
      <c r="F203" s="278"/>
      <c r="G203" s="277"/>
      <c r="H203" s="321" t="s">
        <v>289</v>
      </c>
      <c r="I203" s="275">
        <f t="shared" si="46"/>
        <v>100000</v>
      </c>
      <c r="J203" s="274">
        <v>100000</v>
      </c>
      <c r="K203" s="278">
        <v>0</v>
      </c>
      <c r="L203" s="274"/>
      <c r="M203" s="272">
        <f t="shared" si="47"/>
        <v>100000</v>
      </c>
      <c r="N203" s="274">
        <v>100000</v>
      </c>
      <c r="O203" s="274"/>
      <c r="P203" s="274">
        <v>50000</v>
      </c>
      <c r="Q203" s="272">
        <f t="shared" si="48"/>
        <v>50000</v>
      </c>
      <c r="R203" s="274">
        <v>50000</v>
      </c>
      <c r="S203" s="274"/>
      <c r="T203" s="274">
        <v>60000</v>
      </c>
      <c r="U203" s="270"/>
      <c r="V203" s="270"/>
    </row>
    <row r="204" spans="1:22" s="269" customFormat="1">
      <c r="A204" s="279"/>
      <c r="B204" s="280"/>
      <c r="C204" s="279"/>
      <c r="D204" s="278"/>
      <c r="E204" s="278"/>
      <c r="F204" s="278"/>
      <c r="G204" s="277"/>
      <c r="H204" s="321" t="s">
        <v>288</v>
      </c>
      <c r="I204" s="275">
        <f t="shared" si="46"/>
        <v>30000</v>
      </c>
      <c r="J204" s="274">
        <v>30000</v>
      </c>
      <c r="K204" s="278">
        <v>0</v>
      </c>
      <c r="L204" s="274"/>
      <c r="M204" s="272">
        <f t="shared" si="47"/>
        <v>60000</v>
      </c>
      <c r="N204" s="274">
        <v>60000</v>
      </c>
      <c r="O204" s="274"/>
      <c r="P204" s="274">
        <v>20000</v>
      </c>
      <c r="Q204" s="272">
        <f t="shared" si="48"/>
        <v>0</v>
      </c>
      <c r="R204" s="274"/>
      <c r="S204" s="274"/>
      <c r="T204" s="274">
        <v>20000</v>
      </c>
      <c r="U204" s="270"/>
      <c r="V204" s="270"/>
    </row>
    <row r="205" spans="1:22" s="269" customFormat="1">
      <c r="A205" s="279"/>
      <c r="B205" s="280"/>
      <c r="C205" s="279"/>
      <c r="D205" s="278"/>
      <c r="E205" s="278"/>
      <c r="F205" s="278"/>
      <c r="G205" s="277"/>
      <c r="H205" s="321" t="s">
        <v>459</v>
      </c>
      <c r="I205" s="275">
        <f t="shared" si="46"/>
        <v>20000</v>
      </c>
      <c r="J205" s="274">
        <v>20000</v>
      </c>
      <c r="K205" s="278"/>
      <c r="L205" s="274"/>
      <c r="M205" s="272">
        <f t="shared" si="47"/>
        <v>0</v>
      </c>
      <c r="N205" s="274"/>
      <c r="O205" s="274"/>
      <c r="P205" s="274"/>
      <c r="Q205" s="272">
        <f t="shared" si="48"/>
        <v>0</v>
      </c>
      <c r="R205" s="274"/>
      <c r="S205" s="274"/>
      <c r="T205" s="274"/>
      <c r="U205" s="270"/>
      <c r="V205" s="270"/>
    </row>
    <row r="206" spans="1:22" s="269" customFormat="1">
      <c r="A206" s="279"/>
      <c r="B206" s="280"/>
      <c r="C206" s="279"/>
      <c r="D206" s="278"/>
      <c r="E206" s="278"/>
      <c r="F206" s="278"/>
      <c r="G206" s="277"/>
      <c r="H206" s="321" t="s">
        <v>287</v>
      </c>
      <c r="I206" s="275">
        <f t="shared" si="46"/>
        <v>0</v>
      </c>
      <c r="J206" s="274">
        <v>0</v>
      </c>
      <c r="K206" s="278">
        <v>0</v>
      </c>
      <c r="L206" s="274">
        <v>30000</v>
      </c>
      <c r="M206" s="272">
        <f t="shared" si="47"/>
        <v>60000</v>
      </c>
      <c r="N206" s="274">
        <v>60000</v>
      </c>
      <c r="O206" s="274"/>
      <c r="P206" s="274">
        <v>30000</v>
      </c>
      <c r="Q206" s="272">
        <f t="shared" si="48"/>
        <v>0</v>
      </c>
      <c r="R206" s="274"/>
      <c r="S206" s="274"/>
      <c r="T206" s="274">
        <v>25000</v>
      </c>
      <c r="U206" s="270"/>
      <c r="V206" s="270"/>
    </row>
    <row r="207" spans="1:22" s="269" customFormat="1">
      <c r="A207" s="279"/>
      <c r="B207" s="280"/>
      <c r="C207" s="279"/>
      <c r="D207" s="278"/>
      <c r="E207" s="278"/>
      <c r="F207" s="278"/>
      <c r="G207" s="277"/>
      <c r="H207" s="321" t="s">
        <v>286</v>
      </c>
      <c r="I207" s="275">
        <f t="shared" si="46"/>
        <v>0</v>
      </c>
      <c r="J207" s="274">
        <v>0</v>
      </c>
      <c r="K207" s="278">
        <v>0</v>
      </c>
      <c r="L207" s="274"/>
      <c r="M207" s="272">
        <f t="shared" si="47"/>
        <v>0</v>
      </c>
      <c r="N207" s="274"/>
      <c r="O207" s="274"/>
      <c r="P207" s="274"/>
      <c r="Q207" s="272">
        <f t="shared" si="48"/>
        <v>0</v>
      </c>
      <c r="R207" s="274"/>
      <c r="S207" s="274"/>
      <c r="T207" s="274">
        <v>20000</v>
      </c>
      <c r="U207" s="270"/>
      <c r="V207" s="270"/>
    </row>
    <row r="208" spans="1:22" s="269" customFormat="1" ht="33">
      <c r="A208" s="279"/>
      <c r="B208" s="280"/>
      <c r="C208" s="279"/>
      <c r="D208" s="278"/>
      <c r="E208" s="278"/>
      <c r="F208" s="278"/>
      <c r="G208" s="277"/>
      <c r="H208" s="321" t="s">
        <v>285</v>
      </c>
      <c r="I208" s="275">
        <f t="shared" si="46"/>
        <v>0</v>
      </c>
      <c r="J208" s="274">
        <v>0</v>
      </c>
      <c r="K208" s="278">
        <v>0</v>
      </c>
      <c r="L208" s="274">
        <v>200000</v>
      </c>
      <c r="M208" s="272">
        <f t="shared" si="47"/>
        <v>0</v>
      </c>
      <c r="N208" s="404"/>
      <c r="O208" s="274"/>
      <c r="P208" s="274"/>
      <c r="Q208" s="272">
        <f t="shared" si="48"/>
        <v>200000</v>
      </c>
      <c r="R208" s="274">
        <v>200000</v>
      </c>
      <c r="S208" s="274"/>
      <c r="T208" s="274"/>
      <c r="U208" s="270"/>
      <c r="V208" s="270"/>
    </row>
    <row r="209" spans="1:22" s="269" customFormat="1" ht="33">
      <c r="A209" s="279"/>
      <c r="B209" s="280"/>
      <c r="C209" s="279"/>
      <c r="D209" s="278"/>
      <c r="E209" s="278"/>
      <c r="F209" s="278"/>
      <c r="G209" s="277"/>
      <c r="H209" s="448" t="s">
        <v>283</v>
      </c>
      <c r="I209" s="275">
        <f t="shared" si="46"/>
        <v>0</v>
      </c>
      <c r="J209" s="274">
        <v>0</v>
      </c>
      <c r="K209" s="278">
        <v>0</v>
      </c>
      <c r="L209" s="274">
        <v>60000</v>
      </c>
      <c r="M209" s="272">
        <f t="shared" si="47"/>
        <v>0</v>
      </c>
      <c r="N209" s="274">
        <v>0</v>
      </c>
      <c r="O209" s="274"/>
      <c r="P209" s="274"/>
      <c r="Q209" s="272">
        <f t="shared" si="48"/>
        <v>20000</v>
      </c>
      <c r="R209" s="274">
        <v>20000</v>
      </c>
      <c r="S209" s="274"/>
      <c r="T209" s="274">
        <v>50000</v>
      </c>
      <c r="U209" s="270"/>
      <c r="V209" s="270"/>
    </row>
    <row r="210" spans="1:22" s="269" customFormat="1">
      <c r="A210" s="279"/>
      <c r="B210" s="280"/>
      <c r="C210" s="279"/>
      <c r="D210" s="278"/>
      <c r="E210" s="278"/>
      <c r="F210" s="278"/>
      <c r="G210" s="277"/>
      <c r="H210" s="448" t="s">
        <v>282</v>
      </c>
      <c r="I210" s="275">
        <f t="shared" si="46"/>
        <v>0</v>
      </c>
      <c r="J210" s="274">
        <v>0</v>
      </c>
      <c r="K210" s="278">
        <v>0</v>
      </c>
      <c r="L210" s="274">
        <v>10000</v>
      </c>
      <c r="M210" s="272">
        <f t="shared" si="47"/>
        <v>0</v>
      </c>
      <c r="N210" s="274"/>
      <c r="O210" s="274"/>
      <c r="P210" s="274"/>
      <c r="Q210" s="272">
        <f t="shared" si="48"/>
        <v>0</v>
      </c>
      <c r="R210" s="274"/>
      <c r="S210" s="274"/>
      <c r="T210" s="274"/>
      <c r="U210" s="270"/>
      <c r="V210" s="270"/>
    </row>
    <row r="211" spans="1:22" s="269" customFormat="1" ht="33">
      <c r="A211" s="279"/>
      <c r="B211" s="280"/>
      <c r="C211" s="279"/>
      <c r="D211" s="278"/>
      <c r="E211" s="278"/>
      <c r="F211" s="278"/>
      <c r="G211" s="277"/>
      <c r="H211" s="448" t="s">
        <v>281</v>
      </c>
      <c r="I211" s="275">
        <f t="shared" si="46"/>
        <v>0</v>
      </c>
      <c r="J211" s="274">
        <v>0</v>
      </c>
      <c r="K211" s="278">
        <v>0</v>
      </c>
      <c r="L211" s="274">
        <v>18000</v>
      </c>
      <c r="M211" s="272">
        <f t="shared" si="47"/>
        <v>0</v>
      </c>
      <c r="N211" s="274"/>
      <c r="O211" s="274"/>
      <c r="P211" s="274"/>
      <c r="Q211" s="272">
        <f t="shared" si="48"/>
        <v>35000</v>
      </c>
      <c r="R211" s="274">
        <v>35000</v>
      </c>
      <c r="S211" s="274"/>
      <c r="T211" s="274"/>
      <c r="U211" s="270"/>
      <c r="V211" s="270"/>
    </row>
    <row r="212" spans="1:22" s="269" customFormat="1" ht="49.5">
      <c r="A212" s="279"/>
      <c r="B212" s="280"/>
      <c r="C212" s="279"/>
      <c r="D212" s="278"/>
      <c r="E212" s="278"/>
      <c r="F212" s="278"/>
      <c r="G212" s="277"/>
      <c r="H212" s="448" t="s">
        <v>280</v>
      </c>
      <c r="I212" s="275">
        <f t="shared" si="46"/>
        <v>0</v>
      </c>
      <c r="J212" s="274">
        <v>0</v>
      </c>
      <c r="K212" s="278">
        <v>0</v>
      </c>
      <c r="L212" s="274">
        <v>76000</v>
      </c>
      <c r="M212" s="272">
        <f t="shared" si="47"/>
        <v>0</v>
      </c>
      <c r="N212" s="274"/>
      <c r="O212" s="274"/>
      <c r="P212" s="274"/>
      <c r="Q212" s="272">
        <f t="shared" si="48"/>
        <v>0</v>
      </c>
      <c r="R212" s="274"/>
      <c r="S212" s="274"/>
      <c r="T212" s="274"/>
      <c r="U212" s="270"/>
      <c r="V212" s="270"/>
    </row>
    <row r="213" spans="1:22" s="269" customFormat="1" ht="33">
      <c r="A213" s="279"/>
      <c r="B213" s="280"/>
      <c r="C213" s="279"/>
      <c r="D213" s="278"/>
      <c r="E213" s="278"/>
      <c r="F213" s="278"/>
      <c r="G213" s="277"/>
      <c r="H213" s="448" t="s">
        <v>279</v>
      </c>
      <c r="I213" s="275">
        <f t="shared" si="46"/>
        <v>0</v>
      </c>
      <c r="J213" s="274">
        <v>0</v>
      </c>
      <c r="K213" s="278">
        <v>0</v>
      </c>
      <c r="L213" s="274">
        <v>150000</v>
      </c>
      <c r="M213" s="272">
        <f t="shared" si="47"/>
        <v>0</v>
      </c>
      <c r="N213" s="274"/>
      <c r="O213" s="274"/>
      <c r="P213" s="274">
        <v>100000</v>
      </c>
      <c r="Q213" s="272">
        <f t="shared" si="48"/>
        <v>0</v>
      </c>
      <c r="R213" s="274"/>
      <c r="S213" s="274"/>
      <c r="T213" s="274"/>
      <c r="U213" s="270"/>
      <c r="V213" s="270"/>
    </row>
    <row r="214" spans="1:22" s="269" customFormat="1" ht="33">
      <c r="A214" s="279"/>
      <c r="B214" s="280"/>
      <c r="C214" s="279"/>
      <c r="D214" s="278"/>
      <c r="E214" s="278"/>
      <c r="F214" s="278"/>
      <c r="G214" s="277"/>
      <c r="H214" s="448" t="s">
        <v>278</v>
      </c>
      <c r="I214" s="275">
        <f t="shared" si="46"/>
        <v>0</v>
      </c>
      <c r="J214" s="274">
        <v>0</v>
      </c>
      <c r="K214" s="278">
        <v>0</v>
      </c>
      <c r="L214" s="274">
        <v>50000</v>
      </c>
      <c r="M214" s="272">
        <f t="shared" si="47"/>
        <v>50000</v>
      </c>
      <c r="N214" s="274">
        <v>0</v>
      </c>
      <c r="O214" s="274">
        <v>50000</v>
      </c>
      <c r="P214" s="274"/>
      <c r="Q214" s="272">
        <f t="shared" si="48"/>
        <v>50000</v>
      </c>
      <c r="R214" s="274"/>
      <c r="S214" s="274">
        <v>50000</v>
      </c>
      <c r="T214" s="274"/>
      <c r="U214" s="270"/>
      <c r="V214" s="270"/>
    </row>
    <row r="215" spans="1:22" s="269" customFormat="1" ht="33">
      <c r="A215" s="279"/>
      <c r="B215" s="280"/>
      <c r="C215" s="279"/>
      <c r="D215" s="278"/>
      <c r="E215" s="278"/>
      <c r="F215" s="278"/>
      <c r="G215" s="277"/>
      <c r="H215" s="448" t="s">
        <v>277</v>
      </c>
      <c r="I215" s="275">
        <f t="shared" si="46"/>
        <v>0</v>
      </c>
      <c r="J215" s="274">
        <v>0</v>
      </c>
      <c r="K215" s="278">
        <v>0</v>
      </c>
      <c r="L215" s="274">
        <v>30000</v>
      </c>
      <c r="M215" s="272">
        <f t="shared" si="47"/>
        <v>0</v>
      </c>
      <c r="N215" s="274"/>
      <c r="O215" s="274"/>
      <c r="P215" s="274">
        <v>50000</v>
      </c>
      <c r="Q215" s="272">
        <f t="shared" si="48"/>
        <v>0</v>
      </c>
      <c r="R215" s="274"/>
      <c r="S215" s="274"/>
      <c r="T215" s="274">
        <v>50000</v>
      </c>
      <c r="U215" s="270"/>
      <c r="V215" s="270"/>
    </row>
    <row r="216" spans="1:22" s="269" customFormat="1" ht="33">
      <c r="A216" s="279"/>
      <c r="B216" s="280"/>
      <c r="C216" s="279"/>
      <c r="D216" s="278"/>
      <c r="E216" s="278"/>
      <c r="F216" s="278"/>
      <c r="G216" s="277"/>
      <c r="H216" s="448" t="s">
        <v>477</v>
      </c>
      <c r="I216" s="275">
        <f t="shared" si="46"/>
        <v>0</v>
      </c>
      <c r="J216" s="274">
        <v>0</v>
      </c>
      <c r="K216" s="278">
        <v>0</v>
      </c>
      <c r="L216" s="274">
        <v>150000</v>
      </c>
      <c r="M216" s="272">
        <f t="shared" si="47"/>
        <v>0</v>
      </c>
      <c r="N216" s="274">
        <v>0</v>
      </c>
      <c r="O216" s="274"/>
      <c r="P216" s="274">
        <v>100000</v>
      </c>
      <c r="Q216" s="272">
        <f t="shared" si="48"/>
        <v>50000</v>
      </c>
      <c r="R216" s="274">
        <v>50000</v>
      </c>
      <c r="S216" s="274"/>
      <c r="T216" s="274"/>
      <c r="U216" s="270"/>
      <c r="V216" s="270"/>
    </row>
    <row r="217" spans="1:22" s="269" customFormat="1" ht="33">
      <c r="A217" s="279"/>
      <c r="B217" s="280"/>
      <c r="C217" s="279"/>
      <c r="D217" s="278"/>
      <c r="E217" s="278"/>
      <c r="F217" s="278"/>
      <c r="G217" s="277"/>
      <c r="H217" s="448" t="s">
        <v>276</v>
      </c>
      <c r="I217" s="275">
        <f t="shared" si="46"/>
        <v>0</v>
      </c>
      <c r="J217" s="274">
        <v>0</v>
      </c>
      <c r="K217" s="278">
        <v>0</v>
      </c>
      <c r="L217" s="274">
        <v>40000</v>
      </c>
      <c r="M217" s="272">
        <f t="shared" si="47"/>
        <v>0</v>
      </c>
      <c r="N217" s="274"/>
      <c r="O217" s="274"/>
      <c r="P217" s="274">
        <v>60000</v>
      </c>
      <c r="Q217" s="272">
        <f t="shared" si="48"/>
        <v>0</v>
      </c>
      <c r="R217" s="274"/>
      <c r="S217" s="274"/>
      <c r="T217" s="274">
        <v>80000</v>
      </c>
      <c r="U217" s="270"/>
      <c r="V217" s="270"/>
    </row>
    <row r="218" spans="1:22" s="269" customFormat="1">
      <c r="A218" s="279"/>
      <c r="B218" s="280"/>
      <c r="C218" s="279"/>
      <c r="D218" s="278"/>
      <c r="E218" s="278"/>
      <c r="F218" s="278"/>
      <c r="G218" s="277"/>
      <c r="H218" s="276" t="s">
        <v>275</v>
      </c>
      <c r="I218" s="275">
        <f t="shared" si="46"/>
        <v>0</v>
      </c>
      <c r="J218" s="274">
        <v>0</v>
      </c>
      <c r="K218" s="278">
        <v>0</v>
      </c>
      <c r="L218" s="220"/>
      <c r="M218" s="272">
        <f t="shared" si="47"/>
        <v>0</v>
      </c>
      <c r="N218" s="271"/>
      <c r="O218" s="271"/>
      <c r="P218" s="271"/>
      <c r="Q218" s="272">
        <f t="shared" si="48"/>
        <v>0</v>
      </c>
      <c r="R218" s="271"/>
      <c r="S218" s="271"/>
      <c r="T218" s="271"/>
      <c r="U218" s="270"/>
      <c r="V218" s="270"/>
    </row>
    <row r="219" spans="1:22" s="269" customFormat="1">
      <c r="A219" s="279"/>
      <c r="B219" s="280"/>
      <c r="C219" s="279"/>
      <c r="D219" s="278"/>
      <c r="E219" s="278"/>
      <c r="F219" s="278"/>
      <c r="G219" s="277"/>
      <c r="H219" s="276" t="s">
        <v>274</v>
      </c>
      <c r="I219" s="275">
        <f t="shared" si="46"/>
        <v>0</v>
      </c>
      <c r="J219" s="274">
        <v>0</v>
      </c>
      <c r="K219" s="278">
        <v>0</v>
      </c>
      <c r="L219" s="220"/>
      <c r="M219" s="272">
        <f t="shared" si="47"/>
        <v>0</v>
      </c>
      <c r="N219" s="271"/>
      <c r="O219" s="271"/>
      <c r="P219" s="271"/>
      <c r="Q219" s="272">
        <f t="shared" si="48"/>
        <v>0</v>
      </c>
      <c r="R219" s="271"/>
      <c r="S219" s="271"/>
      <c r="T219" s="271"/>
      <c r="U219" s="270"/>
      <c r="V219" s="270"/>
    </row>
    <row r="220" spans="1:22">
      <c r="A220" s="207"/>
      <c r="B220" s="268"/>
      <c r="C220" s="207">
        <v>730</v>
      </c>
      <c r="D220" s="507" t="s">
        <v>14</v>
      </c>
      <c r="E220" s="507"/>
      <c r="F220" s="507"/>
      <c r="G220" s="507"/>
      <c r="H220" s="507"/>
      <c r="I220" s="267">
        <f>I221+I235+I238</f>
        <v>165000</v>
      </c>
      <c r="J220" s="267">
        <f>J221+J238+J235</f>
        <v>165000</v>
      </c>
      <c r="K220" s="267">
        <f t="shared" ref="K220:T220" si="49">K221+K238</f>
        <v>0</v>
      </c>
      <c r="L220" s="267">
        <f t="shared" si="49"/>
        <v>0</v>
      </c>
      <c r="M220" s="267">
        <f t="shared" si="49"/>
        <v>392717</v>
      </c>
      <c r="N220" s="267">
        <f t="shared" si="49"/>
        <v>372717</v>
      </c>
      <c r="O220" s="267">
        <f t="shared" si="49"/>
        <v>20000</v>
      </c>
      <c r="P220" s="267">
        <f t="shared" si="49"/>
        <v>0</v>
      </c>
      <c r="Q220" s="267">
        <f t="shared" si="49"/>
        <v>763542</v>
      </c>
      <c r="R220" s="267">
        <f t="shared" si="49"/>
        <v>763542</v>
      </c>
      <c r="S220" s="267">
        <f t="shared" si="49"/>
        <v>0</v>
      </c>
      <c r="T220" s="267">
        <f t="shared" si="49"/>
        <v>0</v>
      </c>
    </row>
    <row r="221" spans="1:22" ht="16.5" customHeight="1">
      <c r="A221" s="250"/>
      <c r="B221" s="249"/>
      <c r="C221" s="164">
        <v>74000</v>
      </c>
      <c r="D221" s="248"/>
      <c r="E221" s="509" t="s">
        <v>15</v>
      </c>
      <c r="F221" s="509"/>
      <c r="G221" s="509"/>
      <c r="H221" s="509"/>
      <c r="I221" s="248">
        <f t="shared" ref="I221:T221" si="50">SUM(I222:I234)</f>
        <v>130000</v>
      </c>
      <c r="J221" s="248">
        <f t="shared" si="50"/>
        <v>130000</v>
      </c>
      <c r="K221" s="248">
        <f t="shared" si="50"/>
        <v>0</v>
      </c>
      <c r="L221" s="248">
        <f t="shared" si="50"/>
        <v>0</v>
      </c>
      <c r="M221" s="248">
        <f t="shared" si="50"/>
        <v>382717</v>
      </c>
      <c r="N221" s="248">
        <f t="shared" si="50"/>
        <v>362717</v>
      </c>
      <c r="O221" s="248">
        <f t="shared" si="50"/>
        <v>20000</v>
      </c>
      <c r="P221" s="248">
        <f t="shared" si="50"/>
        <v>0</v>
      </c>
      <c r="Q221" s="248">
        <f t="shared" si="50"/>
        <v>753542</v>
      </c>
      <c r="R221" s="248">
        <f t="shared" si="50"/>
        <v>753542</v>
      </c>
      <c r="S221" s="248">
        <f t="shared" si="50"/>
        <v>0</v>
      </c>
      <c r="T221" s="248">
        <f t="shared" si="50"/>
        <v>0</v>
      </c>
    </row>
    <row r="222" spans="1:22">
      <c r="A222" s="155"/>
      <c r="B222" s="262"/>
      <c r="C222" s="261"/>
      <c r="D222" s="260"/>
      <c r="E222" s="260"/>
      <c r="F222" s="260"/>
      <c r="G222" s="259"/>
      <c r="H222" s="266" t="s">
        <v>273</v>
      </c>
      <c r="I222" s="257">
        <f t="shared" ref="I222:I237" si="51">J222+K222</f>
        <v>20000</v>
      </c>
      <c r="J222" s="251">
        <v>20000</v>
      </c>
      <c r="K222" s="255">
        <v>0</v>
      </c>
      <c r="L222" s="255">
        <v>0</v>
      </c>
      <c r="M222" s="238">
        <f t="shared" ref="M222:M234" si="52">N222+O222</f>
        <v>206017</v>
      </c>
      <c r="N222" s="255">
        <v>206017</v>
      </c>
      <c r="O222" s="255"/>
      <c r="P222" s="255"/>
      <c r="Q222" s="238"/>
      <c r="R222" s="255"/>
      <c r="S222" s="255"/>
      <c r="T222" s="255"/>
    </row>
    <row r="223" spans="1:22">
      <c r="A223" s="155"/>
      <c r="B223" s="262"/>
      <c r="C223" s="261"/>
      <c r="D223" s="260"/>
      <c r="E223" s="260"/>
      <c r="F223" s="260"/>
      <c r="G223" s="259"/>
      <c r="H223" s="264" t="s">
        <v>272</v>
      </c>
      <c r="I223" s="257">
        <f t="shared" si="51"/>
        <v>40000</v>
      </c>
      <c r="J223" s="251">
        <v>40000</v>
      </c>
      <c r="K223" s="255">
        <v>0</v>
      </c>
      <c r="L223" s="255">
        <v>0</v>
      </c>
      <c r="M223" s="238">
        <f t="shared" si="52"/>
        <v>0</v>
      </c>
      <c r="N223" s="255">
        <v>0</v>
      </c>
      <c r="O223" s="255"/>
      <c r="P223" s="255"/>
      <c r="Q223" s="238">
        <f>R223+S223</f>
        <v>0</v>
      </c>
      <c r="R223" s="255">
        <v>0</v>
      </c>
      <c r="S223" s="255"/>
      <c r="T223" s="255"/>
    </row>
    <row r="224" spans="1:22">
      <c r="A224" s="155"/>
      <c r="B224" s="262"/>
      <c r="C224" s="261"/>
      <c r="D224" s="260"/>
      <c r="E224" s="260"/>
      <c r="F224" s="260"/>
      <c r="G224" s="259"/>
      <c r="H224" s="258" t="s">
        <v>271</v>
      </c>
      <c r="I224" s="257">
        <f t="shared" si="51"/>
        <v>20000</v>
      </c>
      <c r="J224" s="251">
        <v>20000</v>
      </c>
      <c r="K224" s="255">
        <v>0</v>
      </c>
      <c r="L224" s="255">
        <v>0</v>
      </c>
      <c r="M224" s="238">
        <f t="shared" si="52"/>
        <v>20000</v>
      </c>
      <c r="N224" s="255">
        <v>20000</v>
      </c>
      <c r="O224" s="255"/>
      <c r="P224" s="255"/>
      <c r="Q224" s="238">
        <f>R224+S224</f>
        <v>0</v>
      </c>
      <c r="R224" s="255"/>
      <c r="S224" s="255"/>
      <c r="T224" s="255"/>
    </row>
    <row r="225" spans="1:20">
      <c r="A225" s="155"/>
      <c r="B225" s="262"/>
      <c r="C225" s="261"/>
      <c r="D225" s="260"/>
      <c r="E225" s="260"/>
      <c r="F225" s="260"/>
      <c r="G225" s="259"/>
      <c r="H225" s="258" t="s">
        <v>267</v>
      </c>
      <c r="I225" s="257">
        <f t="shared" si="51"/>
        <v>10000</v>
      </c>
      <c r="J225" s="251">
        <v>10000</v>
      </c>
      <c r="K225" s="255">
        <v>0</v>
      </c>
      <c r="L225" s="255">
        <v>0</v>
      </c>
      <c r="M225" s="238">
        <f t="shared" si="52"/>
        <v>0</v>
      </c>
      <c r="N225" s="255"/>
      <c r="O225" s="255"/>
      <c r="P225" s="255"/>
      <c r="Q225" s="238">
        <f>R225+S225</f>
        <v>0</v>
      </c>
      <c r="R225" s="255"/>
      <c r="S225" s="255"/>
      <c r="T225" s="255"/>
    </row>
    <row r="226" spans="1:20" ht="33">
      <c r="A226" s="155"/>
      <c r="B226" s="262"/>
      <c r="C226" s="261"/>
      <c r="D226" s="260"/>
      <c r="E226" s="260"/>
      <c r="F226" s="260"/>
      <c r="G226" s="259"/>
      <c r="H226" s="266" t="s">
        <v>270</v>
      </c>
      <c r="I226" s="257">
        <f t="shared" si="51"/>
        <v>20000</v>
      </c>
      <c r="J226" s="251">
        <v>20000</v>
      </c>
      <c r="K226" s="255">
        <v>0</v>
      </c>
      <c r="L226" s="255">
        <v>0</v>
      </c>
      <c r="M226" s="238">
        <f t="shared" si="52"/>
        <v>20000</v>
      </c>
      <c r="N226" s="255">
        <v>20000</v>
      </c>
      <c r="O226" s="255"/>
      <c r="P226" s="255"/>
      <c r="Q226" s="238">
        <f>R226+S226</f>
        <v>0</v>
      </c>
      <c r="R226" s="255"/>
      <c r="S226" s="255"/>
      <c r="T226" s="255"/>
    </row>
    <row r="227" spans="1:20">
      <c r="A227" s="186"/>
      <c r="B227" s="254"/>
      <c r="C227" s="240"/>
      <c r="D227" s="253"/>
      <c r="E227" s="253"/>
      <c r="F227" s="253"/>
      <c r="G227" s="252"/>
      <c r="H227" s="265" t="s">
        <v>458</v>
      </c>
      <c r="I227" s="236">
        <f t="shared" ref="I227" si="53">J227+K227</f>
        <v>20000</v>
      </c>
      <c r="J227" s="251">
        <v>20000</v>
      </c>
      <c r="K227" s="239"/>
      <c r="L227" s="239"/>
      <c r="M227" s="239"/>
      <c r="N227" s="239"/>
      <c r="O227" s="239"/>
      <c r="P227" s="239"/>
      <c r="Q227" s="238"/>
      <c r="R227" s="239"/>
      <c r="S227" s="239"/>
      <c r="T227" s="239"/>
    </row>
    <row r="228" spans="1:20">
      <c r="A228" s="155"/>
      <c r="B228" s="262"/>
      <c r="C228" s="261"/>
      <c r="D228" s="260"/>
      <c r="E228" s="260"/>
      <c r="F228" s="260"/>
      <c r="G228" s="259"/>
      <c r="H228" s="264" t="s">
        <v>269</v>
      </c>
      <c r="I228" s="257">
        <f t="shared" si="51"/>
        <v>0</v>
      </c>
      <c r="J228" s="251">
        <v>0</v>
      </c>
      <c r="K228" s="255">
        <v>0</v>
      </c>
      <c r="L228" s="255">
        <v>0</v>
      </c>
      <c r="M228" s="238">
        <f t="shared" si="52"/>
        <v>20000</v>
      </c>
      <c r="N228" s="255">
        <v>20000</v>
      </c>
      <c r="O228" s="255"/>
      <c r="P228" s="255"/>
      <c r="Q228" s="238">
        <f>R228+S229</f>
        <v>70000</v>
      </c>
      <c r="R228" s="255">
        <v>70000</v>
      </c>
      <c r="S228" s="255"/>
      <c r="T228" s="255"/>
    </row>
    <row r="229" spans="1:20">
      <c r="A229" s="155"/>
      <c r="B229" s="262"/>
      <c r="C229" s="261"/>
      <c r="D229" s="260"/>
      <c r="E229" s="260"/>
      <c r="F229" s="260"/>
      <c r="G229" s="259"/>
      <c r="H229" s="258" t="s">
        <v>265</v>
      </c>
      <c r="I229" s="257">
        <f t="shared" si="51"/>
        <v>0</v>
      </c>
      <c r="J229" s="251">
        <v>0</v>
      </c>
      <c r="K229" s="255">
        <v>0</v>
      </c>
      <c r="L229" s="255">
        <v>0</v>
      </c>
      <c r="M229" s="238">
        <f t="shared" si="52"/>
        <v>50000</v>
      </c>
      <c r="N229" s="255">
        <v>30000</v>
      </c>
      <c r="O229" s="255">
        <v>20000</v>
      </c>
      <c r="P229" s="255"/>
      <c r="Q229" s="238">
        <f>R229+S230</f>
        <v>160000</v>
      </c>
      <c r="R229" s="255">
        <v>160000</v>
      </c>
      <c r="S229" s="255"/>
      <c r="T229" s="255"/>
    </row>
    <row r="230" spans="1:20">
      <c r="A230" s="155"/>
      <c r="B230" s="262"/>
      <c r="C230" s="261"/>
      <c r="D230" s="260"/>
      <c r="E230" s="260"/>
      <c r="F230" s="260"/>
      <c r="G230" s="259"/>
      <c r="H230" s="258" t="s">
        <v>268</v>
      </c>
      <c r="I230" s="257">
        <f t="shared" si="51"/>
        <v>0</v>
      </c>
      <c r="J230" s="251">
        <v>0</v>
      </c>
      <c r="K230" s="255">
        <v>0</v>
      </c>
      <c r="L230" s="255">
        <v>0</v>
      </c>
      <c r="M230" s="238">
        <f t="shared" si="52"/>
        <v>50000</v>
      </c>
      <c r="N230" s="255">
        <v>50000</v>
      </c>
      <c r="O230" s="255"/>
      <c r="P230" s="255"/>
      <c r="Q230" s="238">
        <f>R230+S231</f>
        <v>20000</v>
      </c>
      <c r="R230" s="255">
        <v>20000</v>
      </c>
      <c r="S230" s="255"/>
      <c r="T230" s="255"/>
    </row>
    <row r="231" spans="1:20">
      <c r="A231" s="155"/>
      <c r="B231" s="262"/>
      <c r="C231" s="261"/>
      <c r="D231" s="260"/>
      <c r="E231" s="260"/>
      <c r="F231" s="260"/>
      <c r="G231" s="259"/>
      <c r="H231" s="263" t="s">
        <v>266</v>
      </c>
      <c r="I231" s="257">
        <f t="shared" si="51"/>
        <v>0</v>
      </c>
      <c r="J231" s="251">
        <v>0</v>
      </c>
      <c r="K231" s="255">
        <v>0</v>
      </c>
      <c r="L231" s="255">
        <v>0</v>
      </c>
      <c r="M231" s="238">
        <f t="shared" si="52"/>
        <v>16700</v>
      </c>
      <c r="N231" s="256">
        <v>16700</v>
      </c>
      <c r="O231" s="255"/>
      <c r="P231" s="255"/>
      <c r="Q231" s="238">
        <f>R231</f>
        <v>15000</v>
      </c>
      <c r="R231" s="255">
        <v>15000</v>
      </c>
      <c r="S231" s="255"/>
      <c r="T231" s="255"/>
    </row>
    <row r="232" spans="1:20" ht="33">
      <c r="A232" s="155"/>
      <c r="B232" s="262"/>
      <c r="C232" s="261"/>
      <c r="D232" s="260"/>
      <c r="E232" s="260"/>
      <c r="F232" s="260"/>
      <c r="G232" s="259"/>
      <c r="H232" s="264" t="s">
        <v>267</v>
      </c>
      <c r="I232" s="257">
        <f t="shared" si="51"/>
        <v>0</v>
      </c>
      <c r="J232" s="251">
        <v>0</v>
      </c>
      <c r="K232" s="255">
        <v>0</v>
      </c>
      <c r="L232" s="255">
        <v>0</v>
      </c>
      <c r="M232" s="238">
        <f t="shared" si="52"/>
        <v>0</v>
      </c>
      <c r="N232" s="256"/>
      <c r="O232" s="255"/>
      <c r="P232" s="255"/>
      <c r="Q232" s="238">
        <f t="shared" ref="Q232:Q234" si="54">R232</f>
        <v>0</v>
      </c>
      <c r="R232" s="255"/>
      <c r="S232" s="255"/>
      <c r="T232" s="255"/>
    </row>
    <row r="233" spans="1:20">
      <c r="A233" s="155"/>
      <c r="B233" s="262"/>
      <c r="C233" s="261"/>
      <c r="D233" s="260"/>
      <c r="E233" s="260"/>
      <c r="F233" s="260"/>
      <c r="G233" s="259"/>
      <c r="H233" s="263" t="s">
        <v>266</v>
      </c>
      <c r="I233" s="257">
        <f t="shared" si="51"/>
        <v>0</v>
      </c>
      <c r="J233" s="251">
        <v>0</v>
      </c>
      <c r="K233" s="255">
        <v>0</v>
      </c>
      <c r="L233" s="255">
        <v>0</v>
      </c>
      <c r="M233" s="238">
        <f t="shared" si="52"/>
        <v>0</v>
      </c>
      <c r="N233" s="256"/>
      <c r="O233" s="255"/>
      <c r="P233" s="255"/>
      <c r="Q233" s="238">
        <f t="shared" si="54"/>
        <v>0</v>
      </c>
      <c r="R233" s="255"/>
      <c r="S233" s="255"/>
      <c r="T233" s="255"/>
    </row>
    <row r="234" spans="1:20">
      <c r="A234" s="155"/>
      <c r="B234" s="262"/>
      <c r="C234" s="261"/>
      <c r="D234" s="260"/>
      <c r="E234" s="260"/>
      <c r="F234" s="260"/>
      <c r="G234" s="259"/>
      <c r="H234" s="258" t="s">
        <v>471</v>
      </c>
      <c r="I234" s="257">
        <f t="shared" si="51"/>
        <v>0</v>
      </c>
      <c r="J234" s="251">
        <v>0</v>
      </c>
      <c r="K234" s="255">
        <v>0</v>
      </c>
      <c r="L234" s="255">
        <v>0</v>
      </c>
      <c r="M234" s="238">
        <f t="shared" si="52"/>
        <v>0</v>
      </c>
      <c r="N234" s="256"/>
      <c r="O234" s="255"/>
      <c r="P234" s="255"/>
      <c r="Q234" s="238">
        <f t="shared" si="54"/>
        <v>488542</v>
      </c>
      <c r="R234" s="255">
        <v>488542</v>
      </c>
      <c r="S234" s="255"/>
      <c r="T234" s="255"/>
    </row>
    <row r="235" spans="1:20">
      <c r="A235" s="250"/>
      <c r="B235" s="249"/>
      <c r="C235" s="164">
        <v>75581</v>
      </c>
      <c r="D235" s="248"/>
      <c r="E235" s="509" t="s">
        <v>264</v>
      </c>
      <c r="F235" s="509"/>
      <c r="G235" s="509"/>
      <c r="H235" s="509"/>
      <c r="I235" s="248">
        <f t="shared" si="51"/>
        <v>25000</v>
      </c>
      <c r="J235" s="248">
        <f t="shared" ref="J235:T235" si="55">J236+J237</f>
        <v>25000</v>
      </c>
      <c r="K235" s="248">
        <f t="shared" si="55"/>
        <v>0</v>
      </c>
      <c r="L235" s="248">
        <f t="shared" si="55"/>
        <v>0</v>
      </c>
      <c r="M235" s="248">
        <f t="shared" si="55"/>
        <v>0</v>
      </c>
      <c r="N235" s="248">
        <f t="shared" si="55"/>
        <v>0</v>
      </c>
      <c r="O235" s="248">
        <f t="shared" si="55"/>
        <v>0</v>
      </c>
      <c r="P235" s="248">
        <f t="shared" si="55"/>
        <v>0</v>
      </c>
      <c r="Q235" s="248">
        <f t="shared" si="55"/>
        <v>0</v>
      </c>
      <c r="R235" s="248">
        <f t="shared" si="55"/>
        <v>0</v>
      </c>
      <c r="S235" s="248">
        <f t="shared" si="55"/>
        <v>0</v>
      </c>
      <c r="T235" s="248">
        <f t="shared" si="55"/>
        <v>0</v>
      </c>
    </row>
    <row r="236" spans="1:20">
      <c r="A236" s="186"/>
      <c r="B236" s="254"/>
      <c r="C236" s="240"/>
      <c r="D236" s="253"/>
      <c r="E236" s="253"/>
      <c r="F236" s="253"/>
      <c r="G236" s="252"/>
      <c r="H236" s="265" t="s">
        <v>458</v>
      </c>
      <c r="I236" s="236">
        <f t="shared" si="51"/>
        <v>25000</v>
      </c>
      <c r="J236" s="251">
        <v>25000</v>
      </c>
      <c r="K236" s="239"/>
      <c r="L236" s="239"/>
      <c r="M236" s="239"/>
      <c r="N236" s="239"/>
      <c r="O236" s="239"/>
      <c r="P236" s="239"/>
      <c r="Q236" s="238"/>
      <c r="R236" s="239"/>
      <c r="S236" s="239"/>
      <c r="T236" s="239"/>
    </row>
    <row r="237" spans="1:20">
      <c r="A237" s="186"/>
      <c r="B237" s="254"/>
      <c r="C237" s="240"/>
      <c r="D237" s="253"/>
      <c r="E237" s="253"/>
      <c r="F237" s="253"/>
      <c r="G237" s="252"/>
      <c r="H237" s="265"/>
      <c r="I237" s="236">
        <f t="shared" si="51"/>
        <v>0</v>
      </c>
      <c r="J237" s="251">
        <v>0</v>
      </c>
      <c r="K237" s="239"/>
      <c r="L237" s="239"/>
      <c r="M237" s="239"/>
      <c r="N237" s="239"/>
      <c r="O237" s="239"/>
      <c r="P237" s="239"/>
      <c r="Q237" s="238"/>
      <c r="R237" s="239"/>
      <c r="S237" s="239"/>
      <c r="T237" s="239"/>
    </row>
    <row r="238" spans="1:20">
      <c r="A238" s="250"/>
      <c r="B238" s="249"/>
      <c r="C238" s="164">
        <v>75582</v>
      </c>
      <c r="D238" s="248"/>
      <c r="E238" s="509" t="s">
        <v>263</v>
      </c>
      <c r="F238" s="509"/>
      <c r="G238" s="509"/>
      <c r="H238" s="509"/>
      <c r="I238" s="248">
        <f t="shared" ref="I238:T238" si="56">SUM(I239:I242)</f>
        <v>10000</v>
      </c>
      <c r="J238" s="248">
        <f t="shared" si="56"/>
        <v>10000</v>
      </c>
      <c r="K238" s="248">
        <f t="shared" si="56"/>
        <v>0</v>
      </c>
      <c r="L238" s="248">
        <f t="shared" si="56"/>
        <v>0</v>
      </c>
      <c r="M238" s="248">
        <f t="shared" si="56"/>
        <v>10000</v>
      </c>
      <c r="N238" s="248">
        <f t="shared" si="56"/>
        <v>10000</v>
      </c>
      <c r="O238" s="248">
        <f t="shared" si="56"/>
        <v>0</v>
      </c>
      <c r="P238" s="248">
        <f t="shared" si="56"/>
        <v>0</v>
      </c>
      <c r="Q238" s="248">
        <f t="shared" si="56"/>
        <v>10000</v>
      </c>
      <c r="R238" s="248">
        <f t="shared" si="56"/>
        <v>10000</v>
      </c>
      <c r="S238" s="248">
        <f t="shared" si="56"/>
        <v>0</v>
      </c>
      <c r="T238" s="248">
        <f t="shared" si="56"/>
        <v>0</v>
      </c>
    </row>
    <row r="239" spans="1:20">
      <c r="A239" s="186"/>
      <c r="B239" s="247"/>
      <c r="C239" s="244"/>
      <c r="D239" s="245"/>
      <c r="E239" s="246"/>
      <c r="F239" s="246"/>
      <c r="G239" s="246"/>
      <c r="H239" s="449" t="s">
        <v>262</v>
      </c>
      <c r="I239" s="238">
        <f>J239+K239</f>
        <v>10000</v>
      </c>
      <c r="J239" s="237">
        <v>10000</v>
      </c>
      <c r="K239" s="245"/>
      <c r="L239" s="245"/>
      <c r="M239" s="238">
        <f>N239+O239</f>
        <v>10000</v>
      </c>
      <c r="N239" s="245">
        <v>10000</v>
      </c>
      <c r="O239" s="245">
        <v>0</v>
      </c>
      <c r="P239" s="245">
        <v>0</v>
      </c>
      <c r="Q239" s="236">
        <f>R239+S239</f>
        <v>10000</v>
      </c>
      <c r="R239" s="245">
        <v>10000</v>
      </c>
      <c r="S239" s="245"/>
      <c r="T239" s="245"/>
    </row>
    <row r="240" spans="1:20">
      <c r="A240" s="241"/>
      <c r="B240" s="160"/>
      <c r="C240" s="244"/>
      <c r="D240" s="243"/>
      <c r="E240" s="242"/>
      <c r="F240" s="242"/>
      <c r="G240" s="242"/>
      <c r="H240" s="441"/>
      <c r="I240" s="238">
        <f>J240+K240</f>
        <v>0</v>
      </c>
      <c r="J240" s="131"/>
      <c r="K240" s="140"/>
      <c r="L240" s="140"/>
      <c r="M240" s="238">
        <f>N240+O240</f>
        <v>0</v>
      </c>
      <c r="N240" s="140"/>
      <c r="O240" s="237">
        <v>0</v>
      </c>
      <c r="P240" s="237">
        <v>0</v>
      </c>
      <c r="Q240" s="236">
        <f>R240+S240</f>
        <v>0</v>
      </c>
      <c r="R240" s="140">
        <v>0</v>
      </c>
      <c r="S240" s="140"/>
      <c r="T240" s="140"/>
    </row>
    <row r="241" spans="1:20">
      <c r="A241" s="241"/>
      <c r="B241" s="160"/>
      <c r="C241" s="244"/>
      <c r="D241" s="243"/>
      <c r="E241" s="242"/>
      <c r="F241" s="242"/>
      <c r="G241" s="242"/>
      <c r="H241" s="441"/>
      <c r="I241" s="238">
        <f>J241+K241</f>
        <v>0</v>
      </c>
      <c r="J241" s="140"/>
      <c r="K241" s="140"/>
      <c r="L241" s="140"/>
      <c r="M241" s="238">
        <f>N241+O241</f>
        <v>0</v>
      </c>
      <c r="N241" s="131"/>
      <c r="O241" s="237">
        <v>0</v>
      </c>
      <c r="P241" s="237">
        <v>0</v>
      </c>
      <c r="Q241" s="236">
        <f>R241+S241</f>
        <v>0</v>
      </c>
      <c r="R241" s="140"/>
      <c r="S241" s="140"/>
      <c r="T241" s="140"/>
    </row>
    <row r="242" spans="1:20">
      <c r="A242" s="241"/>
      <c r="B242" s="156"/>
      <c r="C242" s="240"/>
      <c r="D242" s="184"/>
      <c r="E242" s="184"/>
      <c r="F242" s="184"/>
      <c r="G242" s="183"/>
      <c r="H242" s="388"/>
      <c r="I242" s="238">
        <f>J242+K242</f>
        <v>0</v>
      </c>
      <c r="J242" s="132"/>
      <c r="K242" s="132"/>
      <c r="L242" s="132"/>
      <c r="M242" s="238">
        <f>N242+O242</f>
        <v>0</v>
      </c>
      <c r="N242" s="132"/>
      <c r="O242" s="237">
        <v>0</v>
      </c>
      <c r="P242" s="237">
        <v>0</v>
      </c>
      <c r="Q242" s="236">
        <f>R242+S242</f>
        <v>0</v>
      </c>
      <c r="R242" s="132"/>
      <c r="S242" s="132"/>
      <c r="T242" s="132"/>
    </row>
    <row r="243" spans="1:20">
      <c r="A243" s="209"/>
      <c r="B243" s="208"/>
      <c r="C243" s="207">
        <v>850</v>
      </c>
      <c r="D243" s="505" t="s">
        <v>16</v>
      </c>
      <c r="E243" s="505"/>
      <c r="F243" s="505"/>
      <c r="G243" s="505"/>
      <c r="H243" s="505"/>
      <c r="I243" s="206">
        <f t="shared" ref="I243:T243" si="57">I244+I248+I253</f>
        <v>157191</v>
      </c>
      <c r="J243" s="206">
        <f t="shared" si="57"/>
        <v>156000</v>
      </c>
      <c r="K243" s="206">
        <f t="shared" si="57"/>
        <v>1191</v>
      </c>
      <c r="L243" s="206">
        <f t="shared" si="57"/>
        <v>360000</v>
      </c>
      <c r="M243" s="206">
        <f t="shared" si="57"/>
        <v>214983</v>
      </c>
      <c r="N243" s="206">
        <f t="shared" si="57"/>
        <v>214983</v>
      </c>
      <c r="O243" s="206">
        <f t="shared" si="57"/>
        <v>0</v>
      </c>
      <c r="P243" s="206">
        <f t="shared" si="57"/>
        <v>0</v>
      </c>
      <c r="Q243" s="206">
        <f t="shared" si="57"/>
        <v>387000</v>
      </c>
      <c r="R243" s="206">
        <f t="shared" si="57"/>
        <v>387000</v>
      </c>
      <c r="S243" s="206">
        <f t="shared" si="57"/>
        <v>0</v>
      </c>
      <c r="T243" s="206">
        <f t="shared" si="57"/>
        <v>0</v>
      </c>
    </row>
    <row r="244" spans="1:20" ht="16.5" customHeight="1">
      <c r="A244" s="179"/>
      <c r="B244" s="178"/>
      <c r="C244" s="177">
        <v>85017</v>
      </c>
      <c r="D244" s="176"/>
      <c r="E244" s="503" t="s">
        <v>17</v>
      </c>
      <c r="F244" s="503"/>
      <c r="G244" s="503"/>
      <c r="H244" s="503"/>
      <c r="I244" s="175">
        <f t="shared" ref="I244:T244" si="58">SUM(I245:I247)</f>
        <v>42191</v>
      </c>
      <c r="J244" s="175">
        <f t="shared" si="58"/>
        <v>41000</v>
      </c>
      <c r="K244" s="175">
        <f t="shared" si="58"/>
        <v>1191</v>
      </c>
      <c r="L244" s="175">
        <f t="shared" si="58"/>
        <v>100000</v>
      </c>
      <c r="M244" s="175">
        <f t="shared" si="58"/>
        <v>58983</v>
      </c>
      <c r="N244" s="175">
        <f t="shared" si="58"/>
        <v>58983</v>
      </c>
      <c r="O244" s="175">
        <f t="shared" si="58"/>
        <v>0</v>
      </c>
      <c r="P244" s="175">
        <f t="shared" si="58"/>
        <v>0</v>
      </c>
      <c r="Q244" s="175">
        <f t="shared" si="58"/>
        <v>120000</v>
      </c>
      <c r="R244" s="175">
        <f t="shared" si="58"/>
        <v>120000</v>
      </c>
      <c r="S244" s="175">
        <f t="shared" si="58"/>
        <v>0</v>
      </c>
      <c r="T244" s="175">
        <f t="shared" si="58"/>
        <v>0</v>
      </c>
    </row>
    <row r="245" spans="1:20" ht="33">
      <c r="A245" s="170"/>
      <c r="B245" s="154"/>
      <c r="C245" s="215"/>
      <c r="D245" s="146"/>
      <c r="E245" s="146"/>
      <c r="F245" s="146"/>
      <c r="G245" s="169"/>
      <c r="H245" s="424" t="s">
        <v>261</v>
      </c>
      <c r="I245" s="136">
        <f>J245+K245</f>
        <v>40000</v>
      </c>
      <c r="J245" s="220">
        <v>40000</v>
      </c>
      <c r="K245" s="171">
        <v>0</v>
      </c>
      <c r="L245" s="220">
        <v>50000</v>
      </c>
      <c r="M245" s="182">
        <f>N245+O245</f>
        <v>50000</v>
      </c>
      <c r="N245" s="171">
        <v>50000</v>
      </c>
      <c r="O245" s="171"/>
      <c r="P245" s="232"/>
      <c r="Q245" s="136">
        <f>R245+S245</f>
        <v>0</v>
      </c>
      <c r="R245" s="171">
        <f>S245+T245</f>
        <v>0</v>
      </c>
      <c r="S245" s="232"/>
      <c r="T245" s="232"/>
    </row>
    <row r="246" spans="1:20">
      <c r="A246" s="170"/>
      <c r="B246" s="154"/>
      <c r="C246" s="215"/>
      <c r="D246" s="146"/>
      <c r="E246" s="146"/>
      <c r="F246" s="146"/>
      <c r="G246" s="169"/>
      <c r="H246" s="424" t="s">
        <v>260</v>
      </c>
      <c r="I246" s="136">
        <f>J246+K246</f>
        <v>2191</v>
      </c>
      <c r="J246" s="220">
        <v>1000</v>
      </c>
      <c r="K246" s="171">
        <v>1191</v>
      </c>
      <c r="L246" s="220">
        <v>0</v>
      </c>
      <c r="M246" s="182">
        <f>N246+O246</f>
        <v>8983</v>
      </c>
      <c r="N246" s="171">
        <v>8983</v>
      </c>
      <c r="O246" s="171">
        <v>0</v>
      </c>
      <c r="P246" s="232"/>
      <c r="Q246" s="136">
        <f t="shared" ref="Q246:Q247" si="59">R246+S246</f>
        <v>0</v>
      </c>
      <c r="R246" s="171">
        <f>S246+T246</f>
        <v>0</v>
      </c>
      <c r="S246" s="232"/>
      <c r="T246" s="232"/>
    </row>
    <row r="247" spans="1:20">
      <c r="A247" s="170"/>
      <c r="B247" s="154"/>
      <c r="C247" s="215"/>
      <c r="D247" s="146"/>
      <c r="E247" s="146"/>
      <c r="F247" s="146"/>
      <c r="G247" s="169"/>
      <c r="H247" s="450" t="s">
        <v>259</v>
      </c>
      <c r="I247" s="136">
        <f>J247+K247</f>
        <v>0</v>
      </c>
      <c r="J247" s="220">
        <v>0</v>
      </c>
      <c r="K247" s="235">
        <v>0</v>
      </c>
      <c r="L247" s="220">
        <v>50000</v>
      </c>
      <c r="M247" s="182">
        <f>N247+O247</f>
        <v>0</v>
      </c>
      <c r="N247" s="235"/>
      <c r="O247" s="171"/>
      <c r="P247" s="232"/>
      <c r="Q247" s="136">
        <f t="shared" si="59"/>
        <v>120000</v>
      </c>
      <c r="R247" s="171">
        <v>120000</v>
      </c>
      <c r="S247" s="232"/>
      <c r="T247" s="232"/>
    </row>
    <row r="248" spans="1:20">
      <c r="A248" s="166"/>
      <c r="B248" s="165"/>
      <c r="C248" s="164">
        <v>85057</v>
      </c>
      <c r="D248" s="162"/>
      <c r="E248" s="504" t="s">
        <v>18</v>
      </c>
      <c r="F248" s="504"/>
      <c r="G248" s="504"/>
      <c r="H248" s="504"/>
      <c r="I248" s="161">
        <f t="shared" ref="I248:T248" si="60">SUM(I249:I252)</f>
        <v>30000</v>
      </c>
      <c r="J248" s="161">
        <f t="shared" si="60"/>
        <v>30000</v>
      </c>
      <c r="K248" s="161">
        <f t="shared" si="60"/>
        <v>0</v>
      </c>
      <c r="L248" s="161">
        <f t="shared" si="60"/>
        <v>100000</v>
      </c>
      <c r="M248" s="161">
        <f t="shared" si="60"/>
        <v>70000</v>
      </c>
      <c r="N248" s="161">
        <f t="shared" si="60"/>
        <v>70000</v>
      </c>
      <c r="O248" s="161">
        <f t="shared" si="60"/>
        <v>0</v>
      </c>
      <c r="P248" s="161">
        <f t="shared" si="60"/>
        <v>0</v>
      </c>
      <c r="Q248" s="161">
        <f>SUM(Q249:Q252)</f>
        <v>85000</v>
      </c>
      <c r="R248" s="161">
        <f t="shared" si="60"/>
        <v>85000</v>
      </c>
      <c r="S248" s="161">
        <f t="shared" si="60"/>
        <v>0</v>
      </c>
      <c r="T248" s="161">
        <f t="shared" si="60"/>
        <v>0</v>
      </c>
    </row>
    <row r="249" spans="1:20">
      <c r="A249" s="230"/>
      <c r="B249" s="193"/>
      <c r="C249" s="229"/>
      <c r="D249" s="228"/>
      <c r="E249" s="227"/>
      <c r="F249" s="227"/>
      <c r="G249" s="227"/>
      <c r="H249" s="424" t="s">
        <v>258</v>
      </c>
      <c r="I249" s="221">
        <f>J249+K249</f>
        <v>0</v>
      </c>
      <c r="J249" s="220">
        <v>0</v>
      </c>
      <c r="K249" s="233">
        <v>0</v>
      </c>
      <c r="L249" s="225">
        <v>50000</v>
      </c>
      <c r="M249" s="224">
        <f>N249+O249</f>
        <v>0</v>
      </c>
      <c r="N249" s="223"/>
      <c r="O249" s="234"/>
      <c r="P249" s="234"/>
      <c r="Q249" s="224">
        <f>R249+S249</f>
        <v>10000</v>
      </c>
      <c r="R249" s="223">
        <v>10000</v>
      </c>
      <c r="S249" s="234"/>
      <c r="T249" s="234"/>
    </row>
    <row r="250" spans="1:20">
      <c r="A250" s="170"/>
      <c r="B250" s="154"/>
      <c r="C250" s="215"/>
      <c r="D250" s="146"/>
      <c r="E250" s="214"/>
      <c r="F250" s="214"/>
      <c r="G250" s="214"/>
      <c r="H250" s="424" t="s">
        <v>257</v>
      </c>
      <c r="I250" s="221">
        <f>J250+K250</f>
        <v>0</v>
      </c>
      <c r="J250" s="220">
        <v>0</v>
      </c>
      <c r="K250" s="233">
        <v>0</v>
      </c>
      <c r="L250" s="220">
        <v>50000</v>
      </c>
      <c r="M250" s="136">
        <f>N250+O250</f>
        <v>0</v>
      </c>
      <c r="N250" s="210"/>
      <c r="O250" s="232"/>
      <c r="P250" s="232"/>
      <c r="Q250" s="224">
        <f t="shared" ref="Q250:Q252" si="61">R250+S250</f>
        <v>0</v>
      </c>
      <c r="R250" s="210"/>
      <c r="S250" s="232"/>
      <c r="T250" s="232"/>
    </row>
    <row r="251" spans="1:20">
      <c r="A251" s="170"/>
      <c r="B251" s="154"/>
      <c r="C251" s="215"/>
      <c r="D251" s="146"/>
      <c r="E251" s="214"/>
      <c r="F251" s="214"/>
      <c r="G251" s="214"/>
      <c r="H251" s="424" t="s">
        <v>256</v>
      </c>
      <c r="I251" s="221"/>
      <c r="J251" s="220">
        <v>0</v>
      </c>
      <c r="K251" s="233">
        <v>0</v>
      </c>
      <c r="L251" s="220">
        <v>0</v>
      </c>
      <c r="M251" s="136">
        <f>N251+O251</f>
        <v>50000</v>
      </c>
      <c r="N251" s="210">
        <v>50000</v>
      </c>
      <c r="O251" s="232"/>
      <c r="P251" s="232"/>
      <c r="Q251" s="224">
        <f t="shared" si="61"/>
        <v>50000</v>
      </c>
      <c r="R251" s="210">
        <v>50000</v>
      </c>
      <c r="S251" s="232"/>
      <c r="T251" s="232"/>
    </row>
    <row r="252" spans="1:20">
      <c r="A252" s="170"/>
      <c r="B252" s="154"/>
      <c r="C252" s="215"/>
      <c r="D252" s="146"/>
      <c r="E252" s="214"/>
      <c r="F252" s="214"/>
      <c r="G252" s="214"/>
      <c r="H252" s="451" t="s">
        <v>255</v>
      </c>
      <c r="I252" s="221">
        <f>J252+K252</f>
        <v>30000</v>
      </c>
      <c r="J252" s="220">
        <v>30000</v>
      </c>
      <c r="K252" s="233">
        <v>0</v>
      </c>
      <c r="L252" s="220">
        <v>0</v>
      </c>
      <c r="M252" s="136">
        <f>N252+O252</f>
        <v>20000</v>
      </c>
      <c r="N252" s="210">
        <v>20000</v>
      </c>
      <c r="O252" s="232"/>
      <c r="P252" s="232"/>
      <c r="Q252" s="224">
        <f t="shared" si="61"/>
        <v>25000</v>
      </c>
      <c r="R252" s="210">
        <v>25000</v>
      </c>
      <c r="S252" s="232"/>
      <c r="T252" s="232"/>
    </row>
    <row r="253" spans="1:20">
      <c r="A253" s="166"/>
      <c r="B253" s="165"/>
      <c r="C253" s="164">
        <v>85097</v>
      </c>
      <c r="D253" s="162"/>
      <c r="E253" s="504" t="s">
        <v>19</v>
      </c>
      <c r="F253" s="504"/>
      <c r="G253" s="504"/>
      <c r="H253" s="504"/>
      <c r="I253" s="231">
        <f t="shared" ref="I253:N253" si="62">SUM(I254:I267)</f>
        <v>85000</v>
      </c>
      <c r="J253" s="231">
        <f t="shared" si="62"/>
        <v>85000</v>
      </c>
      <c r="K253" s="231">
        <f t="shared" si="62"/>
        <v>0</v>
      </c>
      <c r="L253" s="231">
        <f t="shared" si="62"/>
        <v>160000</v>
      </c>
      <c r="M253" s="231">
        <f t="shared" si="62"/>
        <v>86000</v>
      </c>
      <c r="N253" s="231">
        <f t="shared" si="62"/>
        <v>86000</v>
      </c>
      <c r="O253" s="231">
        <f t="shared" ref="O253:T253" si="63">SUM(O254:O266)</f>
        <v>0</v>
      </c>
      <c r="P253" s="231">
        <f t="shared" si="63"/>
        <v>0</v>
      </c>
      <c r="Q253" s="231">
        <f t="shared" si="63"/>
        <v>182000</v>
      </c>
      <c r="R253" s="231">
        <f t="shared" si="63"/>
        <v>182000</v>
      </c>
      <c r="S253" s="231">
        <f t="shared" si="63"/>
        <v>0</v>
      </c>
      <c r="T253" s="231">
        <f t="shared" si="63"/>
        <v>0</v>
      </c>
    </row>
    <row r="254" spans="1:20" ht="33">
      <c r="A254" s="230"/>
      <c r="B254" s="193"/>
      <c r="C254" s="229"/>
      <c r="D254" s="228"/>
      <c r="E254" s="227"/>
      <c r="F254" s="227"/>
      <c r="G254" s="227"/>
      <c r="H254" s="452" t="s">
        <v>254</v>
      </c>
      <c r="I254" s="226">
        <f t="shared" ref="I254:I267" si="64">J254+K254</f>
        <v>80000</v>
      </c>
      <c r="J254" s="225">
        <v>80000</v>
      </c>
      <c r="K254" s="171">
        <v>0</v>
      </c>
      <c r="L254" s="222">
        <v>0</v>
      </c>
      <c r="M254" s="182">
        <f t="shared" ref="M254:M267" si="65">N254+O254</f>
        <v>0</v>
      </c>
      <c r="N254" s="222">
        <f>O254+P254</f>
        <v>0</v>
      </c>
      <c r="O254" s="222"/>
      <c r="P254" s="222"/>
      <c r="Q254" s="224">
        <f>R254+S254</f>
        <v>130000</v>
      </c>
      <c r="R254" s="222">
        <v>130000</v>
      </c>
      <c r="S254" s="222"/>
      <c r="T254" s="223"/>
    </row>
    <row r="255" spans="1:20">
      <c r="A255" s="170"/>
      <c r="B255" s="154"/>
      <c r="C255" s="215"/>
      <c r="D255" s="146"/>
      <c r="E255" s="214"/>
      <c r="F255" s="214"/>
      <c r="G255" s="214"/>
      <c r="H255" s="424" t="s">
        <v>253</v>
      </c>
      <c r="I255" s="221">
        <f t="shared" si="64"/>
        <v>5000</v>
      </c>
      <c r="J255" s="220">
        <v>5000</v>
      </c>
      <c r="K255" s="171">
        <v>0</v>
      </c>
      <c r="L255" s="222">
        <v>0</v>
      </c>
      <c r="M255" s="182">
        <f t="shared" si="65"/>
        <v>0</v>
      </c>
      <c r="N255" s="171"/>
      <c r="O255" s="171"/>
      <c r="P255" s="171"/>
      <c r="Q255" s="224">
        <f t="shared" ref="Q255:Q267" si="66">R255+S255</f>
        <v>0</v>
      </c>
      <c r="R255" s="171"/>
      <c r="S255" s="171"/>
      <c r="T255" s="210"/>
    </row>
    <row r="256" spans="1:20" ht="33">
      <c r="A256" s="170"/>
      <c r="B256" s="154"/>
      <c r="C256" s="215"/>
      <c r="D256" s="146"/>
      <c r="E256" s="214"/>
      <c r="F256" s="214"/>
      <c r="G256" s="214"/>
      <c r="H256" s="424" t="s">
        <v>252</v>
      </c>
      <c r="I256" s="221">
        <f t="shared" si="64"/>
        <v>0</v>
      </c>
      <c r="J256" s="220">
        <v>0</v>
      </c>
      <c r="K256" s="171">
        <v>0</v>
      </c>
      <c r="L256" s="222">
        <v>0</v>
      </c>
      <c r="M256" s="182">
        <f t="shared" si="65"/>
        <v>0</v>
      </c>
      <c r="N256" s="171"/>
      <c r="O256" s="171"/>
      <c r="P256" s="171"/>
      <c r="Q256" s="224">
        <f t="shared" si="66"/>
        <v>5000</v>
      </c>
      <c r="R256" s="171">
        <v>5000</v>
      </c>
      <c r="S256" s="171"/>
      <c r="T256" s="210"/>
    </row>
    <row r="257" spans="1:20">
      <c r="A257" s="170"/>
      <c r="B257" s="154"/>
      <c r="C257" s="215"/>
      <c r="D257" s="146"/>
      <c r="E257" s="214"/>
      <c r="F257" s="214"/>
      <c r="G257" s="214"/>
      <c r="H257" s="424" t="s">
        <v>251</v>
      </c>
      <c r="I257" s="221">
        <f t="shared" si="64"/>
        <v>0</v>
      </c>
      <c r="J257" s="220">
        <v>0</v>
      </c>
      <c r="K257" s="171">
        <v>0</v>
      </c>
      <c r="L257" s="222">
        <v>0</v>
      </c>
      <c r="M257" s="182">
        <f t="shared" si="65"/>
        <v>10000</v>
      </c>
      <c r="N257" s="171">
        <v>10000</v>
      </c>
      <c r="O257" s="171"/>
      <c r="P257" s="171"/>
      <c r="Q257" s="224">
        <f t="shared" si="66"/>
        <v>0</v>
      </c>
      <c r="R257" s="171">
        <f>S257+T257</f>
        <v>0</v>
      </c>
      <c r="S257" s="171"/>
      <c r="T257" s="210"/>
    </row>
    <row r="258" spans="1:20">
      <c r="A258" s="170"/>
      <c r="B258" s="154"/>
      <c r="C258" s="215"/>
      <c r="D258" s="146"/>
      <c r="E258" s="214"/>
      <c r="F258" s="214"/>
      <c r="G258" s="214"/>
      <c r="H258" s="424" t="s">
        <v>250</v>
      </c>
      <c r="I258" s="221">
        <f t="shared" si="64"/>
        <v>0</v>
      </c>
      <c r="J258" s="220">
        <v>0</v>
      </c>
      <c r="K258" s="171">
        <v>0</v>
      </c>
      <c r="L258" s="222">
        <v>0</v>
      </c>
      <c r="M258" s="182">
        <f t="shared" si="65"/>
        <v>6000</v>
      </c>
      <c r="N258" s="171">
        <v>6000</v>
      </c>
      <c r="O258" s="171"/>
      <c r="P258" s="171"/>
      <c r="Q258" s="224">
        <f t="shared" si="66"/>
        <v>15000</v>
      </c>
      <c r="R258" s="171">
        <v>15000</v>
      </c>
      <c r="S258" s="171"/>
      <c r="T258" s="210"/>
    </row>
    <row r="259" spans="1:20">
      <c r="A259" s="170"/>
      <c r="B259" s="154"/>
      <c r="C259" s="215"/>
      <c r="D259" s="146"/>
      <c r="E259" s="214"/>
      <c r="F259" s="214"/>
      <c r="G259" s="214"/>
      <c r="H259" s="424" t="s">
        <v>249</v>
      </c>
      <c r="I259" s="221">
        <f t="shared" si="64"/>
        <v>0</v>
      </c>
      <c r="J259" s="220">
        <v>0</v>
      </c>
      <c r="K259" s="171">
        <v>0</v>
      </c>
      <c r="L259" s="171">
        <v>30000</v>
      </c>
      <c r="M259" s="182">
        <f t="shared" si="65"/>
        <v>0</v>
      </c>
      <c r="N259" s="171"/>
      <c r="O259" s="171"/>
      <c r="P259" s="171"/>
      <c r="Q259" s="224">
        <f t="shared" si="66"/>
        <v>10000</v>
      </c>
      <c r="R259" s="171">
        <v>10000</v>
      </c>
      <c r="S259" s="171"/>
      <c r="T259" s="210"/>
    </row>
    <row r="260" spans="1:20">
      <c r="A260" s="170"/>
      <c r="B260" s="154"/>
      <c r="C260" s="215"/>
      <c r="D260" s="146"/>
      <c r="E260" s="214"/>
      <c r="F260" s="214"/>
      <c r="G260" s="214"/>
      <c r="H260" s="424" t="s">
        <v>248</v>
      </c>
      <c r="I260" s="221">
        <f t="shared" si="64"/>
        <v>0</v>
      </c>
      <c r="J260" s="220">
        <v>0</v>
      </c>
      <c r="K260" s="171">
        <v>0</v>
      </c>
      <c r="L260" s="171">
        <v>0</v>
      </c>
      <c r="M260" s="182">
        <f t="shared" si="65"/>
        <v>30000</v>
      </c>
      <c r="N260" s="171">
        <v>30000</v>
      </c>
      <c r="O260" s="171"/>
      <c r="P260" s="171"/>
      <c r="Q260" s="224">
        <f t="shared" si="66"/>
        <v>10000</v>
      </c>
      <c r="R260" s="171">
        <v>10000</v>
      </c>
      <c r="S260" s="171"/>
      <c r="T260" s="210"/>
    </row>
    <row r="261" spans="1:20">
      <c r="A261" s="170"/>
      <c r="B261" s="154"/>
      <c r="C261" s="215"/>
      <c r="D261" s="146"/>
      <c r="E261" s="214"/>
      <c r="F261" s="214"/>
      <c r="G261" s="214"/>
      <c r="H261" s="424" t="s">
        <v>247</v>
      </c>
      <c r="I261" s="221">
        <f t="shared" si="64"/>
        <v>0</v>
      </c>
      <c r="J261" s="220">
        <v>0</v>
      </c>
      <c r="K261" s="171">
        <v>0</v>
      </c>
      <c r="L261" s="171">
        <v>0</v>
      </c>
      <c r="M261" s="182">
        <f t="shared" si="65"/>
        <v>0</v>
      </c>
      <c r="N261" s="171"/>
      <c r="O261" s="171"/>
      <c r="P261" s="171"/>
      <c r="Q261" s="224">
        <f t="shared" si="66"/>
        <v>5000</v>
      </c>
      <c r="R261" s="171">
        <v>5000</v>
      </c>
      <c r="S261" s="171"/>
      <c r="T261" s="210"/>
    </row>
    <row r="262" spans="1:20">
      <c r="A262" s="170"/>
      <c r="B262" s="154"/>
      <c r="C262" s="215"/>
      <c r="D262" s="146"/>
      <c r="E262" s="214"/>
      <c r="F262" s="214"/>
      <c r="G262" s="214"/>
      <c r="H262" s="424" t="s">
        <v>246</v>
      </c>
      <c r="I262" s="221">
        <f t="shared" si="64"/>
        <v>0</v>
      </c>
      <c r="J262" s="220">
        <v>0</v>
      </c>
      <c r="K262" s="171">
        <v>0</v>
      </c>
      <c r="L262" s="171">
        <v>0</v>
      </c>
      <c r="M262" s="182">
        <f t="shared" si="65"/>
        <v>25000</v>
      </c>
      <c r="N262" s="171">
        <v>25000</v>
      </c>
      <c r="O262" s="171"/>
      <c r="P262" s="171"/>
      <c r="Q262" s="224">
        <f t="shared" si="66"/>
        <v>0</v>
      </c>
      <c r="R262" s="171"/>
      <c r="S262" s="171"/>
      <c r="T262" s="210"/>
    </row>
    <row r="263" spans="1:20" ht="33">
      <c r="A263" s="170"/>
      <c r="B263" s="154"/>
      <c r="C263" s="215"/>
      <c r="D263" s="146"/>
      <c r="E263" s="214"/>
      <c r="F263" s="214"/>
      <c r="G263" s="214"/>
      <c r="H263" s="424" t="s">
        <v>245</v>
      </c>
      <c r="I263" s="221">
        <f t="shared" si="64"/>
        <v>0</v>
      </c>
      <c r="J263" s="220">
        <v>0</v>
      </c>
      <c r="K263" s="171">
        <v>0</v>
      </c>
      <c r="L263" s="171">
        <v>0</v>
      </c>
      <c r="M263" s="182">
        <f t="shared" si="65"/>
        <v>0</v>
      </c>
      <c r="N263" s="171"/>
      <c r="O263" s="171"/>
      <c r="P263" s="171"/>
      <c r="Q263" s="224">
        <f t="shared" si="66"/>
        <v>7000</v>
      </c>
      <c r="R263" s="171">
        <v>7000</v>
      </c>
      <c r="S263" s="171"/>
      <c r="T263" s="210"/>
    </row>
    <row r="264" spans="1:20">
      <c r="A264" s="170"/>
      <c r="B264" s="154"/>
      <c r="C264" s="215"/>
      <c r="D264" s="146"/>
      <c r="E264" s="214"/>
      <c r="F264" s="214"/>
      <c r="G264" s="214"/>
      <c r="H264" s="451" t="s">
        <v>244</v>
      </c>
      <c r="I264" s="221">
        <f t="shared" si="64"/>
        <v>0</v>
      </c>
      <c r="J264" s="220">
        <v>0</v>
      </c>
      <c r="K264" s="171">
        <v>0</v>
      </c>
      <c r="L264" s="171">
        <v>0</v>
      </c>
      <c r="M264" s="182">
        <f t="shared" si="65"/>
        <v>0</v>
      </c>
      <c r="N264" s="171"/>
      <c r="O264" s="171"/>
      <c r="P264" s="171"/>
      <c r="Q264" s="224">
        <f t="shared" si="66"/>
        <v>0</v>
      </c>
      <c r="R264" s="171">
        <f>S264+T264</f>
        <v>0</v>
      </c>
      <c r="S264" s="171"/>
      <c r="T264" s="210"/>
    </row>
    <row r="265" spans="1:20" ht="33">
      <c r="A265" s="170"/>
      <c r="B265" s="154"/>
      <c r="C265" s="215"/>
      <c r="D265" s="146"/>
      <c r="E265" s="214"/>
      <c r="F265" s="214"/>
      <c r="G265" s="214"/>
      <c r="H265" s="451" t="s">
        <v>243</v>
      </c>
      <c r="I265" s="219">
        <f t="shared" si="64"/>
        <v>0</v>
      </c>
      <c r="J265" s="218">
        <v>0</v>
      </c>
      <c r="K265" s="171">
        <v>0</v>
      </c>
      <c r="L265" s="171">
        <v>0</v>
      </c>
      <c r="M265" s="182">
        <f t="shared" si="65"/>
        <v>15000</v>
      </c>
      <c r="N265" s="171">
        <v>15000</v>
      </c>
      <c r="O265" s="171"/>
      <c r="P265" s="171"/>
      <c r="Q265" s="224">
        <f t="shared" si="66"/>
        <v>0</v>
      </c>
      <c r="R265" s="171">
        <f>S265+T265</f>
        <v>0</v>
      </c>
      <c r="S265" s="171"/>
      <c r="T265" s="210"/>
    </row>
    <row r="266" spans="1:20" ht="33">
      <c r="A266" s="170"/>
      <c r="B266" s="154"/>
      <c r="C266" s="215"/>
      <c r="D266" s="146"/>
      <c r="E266" s="214"/>
      <c r="F266" s="214"/>
      <c r="G266" s="214"/>
      <c r="H266" s="217" t="s">
        <v>243</v>
      </c>
      <c r="I266" s="212">
        <f t="shared" si="64"/>
        <v>0</v>
      </c>
      <c r="J266" s="216">
        <v>0</v>
      </c>
      <c r="K266" s="171">
        <v>0</v>
      </c>
      <c r="L266" s="171">
        <v>30000</v>
      </c>
      <c r="M266" s="182">
        <f t="shared" si="65"/>
        <v>0</v>
      </c>
      <c r="N266" s="171"/>
      <c r="O266" s="171"/>
      <c r="P266" s="171"/>
      <c r="Q266" s="224">
        <f t="shared" si="66"/>
        <v>0</v>
      </c>
      <c r="R266" s="171"/>
      <c r="S266" s="171"/>
      <c r="T266" s="210"/>
    </row>
    <row r="267" spans="1:20">
      <c r="A267" s="170"/>
      <c r="B267" s="154"/>
      <c r="C267" s="215"/>
      <c r="D267" s="146"/>
      <c r="E267" s="214"/>
      <c r="F267" s="214"/>
      <c r="G267" s="214"/>
      <c r="H267" s="213" t="s">
        <v>242</v>
      </c>
      <c r="I267" s="212">
        <f t="shared" si="64"/>
        <v>0</v>
      </c>
      <c r="J267" s="211">
        <v>0</v>
      </c>
      <c r="K267" s="171">
        <v>0</v>
      </c>
      <c r="L267" s="171">
        <v>100000</v>
      </c>
      <c r="M267" s="182">
        <f t="shared" si="65"/>
        <v>0</v>
      </c>
      <c r="N267" s="171"/>
      <c r="O267" s="171"/>
      <c r="P267" s="171"/>
      <c r="Q267" s="224">
        <f t="shared" si="66"/>
        <v>0</v>
      </c>
      <c r="R267" s="171"/>
      <c r="S267" s="171"/>
      <c r="T267" s="210"/>
    </row>
    <row r="268" spans="1:20">
      <c r="A268" s="209"/>
      <c r="B268" s="208"/>
      <c r="C268" s="207">
        <v>920</v>
      </c>
      <c r="D268" s="505" t="s">
        <v>20</v>
      </c>
      <c r="E268" s="505"/>
      <c r="F268" s="505"/>
      <c r="G268" s="505"/>
      <c r="H268" s="505"/>
      <c r="I268" s="206">
        <f t="shared" ref="I268:T268" si="67">I270+I279+I303</f>
        <v>237000</v>
      </c>
      <c r="J268" s="206">
        <f t="shared" si="67"/>
        <v>211982</v>
      </c>
      <c r="K268" s="206">
        <f t="shared" si="67"/>
        <v>25018</v>
      </c>
      <c r="L268" s="206">
        <f t="shared" si="67"/>
        <v>44000</v>
      </c>
      <c r="M268" s="206">
        <f t="shared" si="67"/>
        <v>465601</v>
      </c>
      <c r="N268" s="206">
        <f t="shared" si="67"/>
        <v>411306</v>
      </c>
      <c r="O268" s="206">
        <f t="shared" si="67"/>
        <v>54295</v>
      </c>
      <c r="P268" s="206">
        <f t="shared" si="67"/>
        <v>400000</v>
      </c>
      <c r="Q268" s="206">
        <f t="shared" si="67"/>
        <v>320290</v>
      </c>
      <c r="R268" s="206">
        <f t="shared" si="67"/>
        <v>305290</v>
      </c>
      <c r="S268" s="206">
        <f t="shared" si="67"/>
        <v>15000</v>
      </c>
      <c r="T268" s="206">
        <f t="shared" si="67"/>
        <v>200000</v>
      </c>
    </row>
    <row r="269" spans="1:20" ht="49.5" customHeight="1">
      <c r="A269" s="205"/>
      <c r="B269" s="204"/>
      <c r="C269" s="203">
        <v>920850</v>
      </c>
      <c r="D269" s="202" t="s">
        <v>20</v>
      </c>
      <c r="E269" s="201" t="s">
        <v>241</v>
      </c>
      <c r="F269" s="201"/>
      <c r="G269" s="201"/>
      <c r="H269" s="453" t="s">
        <v>240</v>
      </c>
      <c r="I269" s="200"/>
      <c r="J269" s="200"/>
      <c r="K269" s="200"/>
      <c r="L269" s="200"/>
      <c r="M269" s="200"/>
      <c r="N269" s="200"/>
      <c r="O269" s="200"/>
      <c r="P269" s="200"/>
      <c r="Q269" s="200"/>
      <c r="R269" s="200">
        <v>0</v>
      </c>
      <c r="S269" s="200"/>
      <c r="T269" s="200"/>
    </row>
    <row r="270" spans="1:20">
      <c r="A270" s="199"/>
      <c r="B270" s="149"/>
      <c r="C270" s="198">
        <v>92530</v>
      </c>
      <c r="D270" s="197"/>
      <c r="E270" s="176"/>
      <c r="F270" s="196"/>
      <c r="G270" s="196"/>
      <c r="H270" s="454" t="s">
        <v>239</v>
      </c>
      <c r="I270" s="175">
        <f t="shared" ref="I270:P270" si="68">SUM(I271:I278)</f>
        <v>12000</v>
      </c>
      <c r="J270" s="175">
        <f t="shared" si="68"/>
        <v>12000</v>
      </c>
      <c r="K270" s="175">
        <f t="shared" si="68"/>
        <v>0</v>
      </c>
      <c r="L270" s="175">
        <f t="shared" si="68"/>
        <v>24000</v>
      </c>
      <c r="M270" s="175">
        <f t="shared" si="68"/>
        <v>48000</v>
      </c>
      <c r="N270" s="175">
        <f t="shared" si="68"/>
        <v>48000</v>
      </c>
      <c r="O270" s="175">
        <f t="shared" si="68"/>
        <v>0</v>
      </c>
      <c r="P270" s="175">
        <f t="shared" si="68"/>
        <v>0</v>
      </c>
      <c r="Q270" s="175">
        <f t="shared" ref="Q270:Q278" si="69">R270+S270</f>
        <v>47000</v>
      </c>
      <c r="R270" s="175">
        <f>SUM(R271:R278)</f>
        <v>47000</v>
      </c>
      <c r="S270" s="175">
        <f>SUM(S271:S278)</f>
        <v>0</v>
      </c>
      <c r="T270" s="175">
        <f>SUM(T271:T278)</f>
        <v>0</v>
      </c>
    </row>
    <row r="271" spans="1:20" ht="33">
      <c r="A271" s="187"/>
      <c r="B271" s="154"/>
      <c r="C271" s="186"/>
      <c r="D271" s="185"/>
      <c r="E271" s="184"/>
      <c r="F271" s="184"/>
      <c r="G271" s="183"/>
      <c r="H271" s="455" t="s">
        <v>238</v>
      </c>
      <c r="I271" s="136">
        <f t="shared" ref="I271:I278" si="70">J271+K271</f>
        <v>0</v>
      </c>
      <c r="J271" s="135">
        <v>0</v>
      </c>
      <c r="K271" s="168"/>
      <c r="L271" s="135">
        <v>10000</v>
      </c>
      <c r="M271" s="182">
        <f t="shared" ref="M271:M278" si="71">SUM(N271:O271)</f>
        <v>0</v>
      </c>
      <c r="N271" s="168"/>
      <c r="O271" s="168"/>
      <c r="P271" s="140"/>
      <c r="Q271" s="195">
        <f t="shared" si="69"/>
        <v>0</v>
      </c>
      <c r="R271" s="132"/>
      <c r="S271" s="132">
        <v>0</v>
      </c>
      <c r="T271" s="140"/>
    </row>
    <row r="272" spans="1:20">
      <c r="A272" s="187"/>
      <c r="B272" s="154"/>
      <c r="C272" s="186"/>
      <c r="D272" s="185"/>
      <c r="E272" s="184"/>
      <c r="F272" s="184"/>
      <c r="G272" s="183"/>
      <c r="H272" s="455" t="s">
        <v>237</v>
      </c>
      <c r="I272" s="136">
        <f t="shared" si="70"/>
        <v>0</v>
      </c>
      <c r="J272" s="168">
        <v>0</v>
      </c>
      <c r="K272" s="168"/>
      <c r="L272" s="135">
        <v>14000</v>
      </c>
      <c r="M272" s="182">
        <f t="shared" si="71"/>
        <v>0</v>
      </c>
      <c r="N272" s="188"/>
      <c r="O272" s="168"/>
      <c r="P272" s="140"/>
      <c r="Q272" s="181">
        <f t="shared" si="69"/>
        <v>0</v>
      </c>
      <c r="R272" s="132"/>
      <c r="S272" s="132">
        <v>0</v>
      </c>
      <c r="T272" s="140"/>
    </row>
    <row r="273" spans="1:20">
      <c r="A273" s="187"/>
      <c r="B273" s="154"/>
      <c r="C273" s="186"/>
      <c r="D273" s="185"/>
      <c r="E273" s="184"/>
      <c r="F273" s="184"/>
      <c r="G273" s="183"/>
      <c r="H273" s="455" t="s">
        <v>236</v>
      </c>
      <c r="I273" s="136">
        <f t="shared" si="70"/>
        <v>12000</v>
      </c>
      <c r="J273" s="135">
        <v>12000</v>
      </c>
      <c r="K273" s="135"/>
      <c r="L273" s="135">
        <v>0</v>
      </c>
      <c r="M273" s="182">
        <f t="shared" si="71"/>
        <v>0</v>
      </c>
      <c r="N273" s="168"/>
      <c r="O273" s="168"/>
      <c r="P273" s="140"/>
      <c r="Q273" s="181">
        <f t="shared" si="69"/>
        <v>0</v>
      </c>
      <c r="R273" s="132"/>
      <c r="S273" s="132">
        <v>0</v>
      </c>
      <c r="T273" s="140"/>
    </row>
    <row r="274" spans="1:20">
      <c r="A274" s="187"/>
      <c r="B274" s="154"/>
      <c r="C274" s="186"/>
      <c r="D274" s="185"/>
      <c r="E274" s="184"/>
      <c r="F274" s="184"/>
      <c r="G274" s="183"/>
      <c r="H274" s="455" t="s">
        <v>235</v>
      </c>
      <c r="I274" s="136">
        <f t="shared" si="70"/>
        <v>0</v>
      </c>
      <c r="J274" s="135"/>
      <c r="K274" s="135"/>
      <c r="L274" s="135"/>
      <c r="M274" s="182">
        <f t="shared" si="71"/>
        <v>6000</v>
      </c>
      <c r="N274" s="135">
        <v>6000</v>
      </c>
      <c r="O274" s="168"/>
      <c r="P274" s="140"/>
      <c r="Q274" s="181">
        <f t="shared" si="69"/>
        <v>20000</v>
      </c>
      <c r="R274" s="132">
        <v>20000</v>
      </c>
      <c r="S274" s="132"/>
      <c r="T274" s="140"/>
    </row>
    <row r="275" spans="1:20">
      <c r="A275" s="194"/>
      <c r="B275" s="193"/>
      <c r="C275" s="192"/>
      <c r="D275" s="191"/>
      <c r="E275" s="190"/>
      <c r="F275" s="190"/>
      <c r="G275" s="189"/>
      <c r="H275" s="455" t="s">
        <v>234</v>
      </c>
      <c r="I275" s="136">
        <f t="shared" si="70"/>
        <v>0</v>
      </c>
      <c r="J275" s="135"/>
      <c r="K275" s="135"/>
      <c r="L275" s="135"/>
      <c r="M275" s="182">
        <f t="shared" si="71"/>
        <v>12000</v>
      </c>
      <c r="N275" s="135">
        <v>12000</v>
      </c>
      <c r="O275" s="168"/>
      <c r="P275" s="140"/>
      <c r="Q275" s="181">
        <f t="shared" si="69"/>
        <v>10000</v>
      </c>
      <c r="R275" s="132">
        <v>10000</v>
      </c>
      <c r="S275" s="132"/>
      <c r="T275" s="140"/>
    </row>
    <row r="276" spans="1:20">
      <c r="A276" s="187"/>
      <c r="B276" s="154"/>
      <c r="C276" s="186"/>
      <c r="D276" s="185"/>
      <c r="E276" s="184"/>
      <c r="F276" s="184"/>
      <c r="G276" s="183"/>
      <c r="H276" s="455" t="s">
        <v>233</v>
      </c>
      <c r="I276" s="136">
        <f t="shared" si="70"/>
        <v>0</v>
      </c>
      <c r="J276" s="168"/>
      <c r="K276" s="168"/>
      <c r="L276" s="135"/>
      <c r="M276" s="182">
        <f t="shared" si="71"/>
        <v>30000</v>
      </c>
      <c r="N276" s="168">
        <v>30000</v>
      </c>
      <c r="O276" s="168"/>
      <c r="P276" s="140"/>
      <c r="Q276" s="181">
        <f t="shared" si="69"/>
        <v>0</v>
      </c>
      <c r="R276" s="132">
        <v>0</v>
      </c>
      <c r="S276" s="132">
        <v>0</v>
      </c>
      <c r="T276" s="140"/>
    </row>
    <row r="277" spans="1:20">
      <c r="A277" s="187"/>
      <c r="B277" s="154"/>
      <c r="C277" s="186"/>
      <c r="D277" s="185"/>
      <c r="E277" s="184"/>
      <c r="F277" s="184"/>
      <c r="G277" s="183"/>
      <c r="H277" s="455" t="s">
        <v>232</v>
      </c>
      <c r="I277" s="136">
        <f t="shared" si="70"/>
        <v>0</v>
      </c>
      <c r="J277" s="168"/>
      <c r="K277" s="168"/>
      <c r="L277" s="135"/>
      <c r="M277" s="182">
        <f t="shared" si="71"/>
        <v>0</v>
      </c>
      <c r="N277" s="188"/>
      <c r="O277" s="168"/>
      <c r="P277" s="140"/>
      <c r="Q277" s="181">
        <f t="shared" si="69"/>
        <v>7000</v>
      </c>
      <c r="R277" s="188">
        <v>7000</v>
      </c>
      <c r="S277" s="132"/>
      <c r="T277" s="140"/>
    </row>
    <row r="278" spans="1:20">
      <c r="A278" s="187"/>
      <c r="B278" s="154"/>
      <c r="C278" s="186"/>
      <c r="D278" s="185"/>
      <c r="E278" s="184"/>
      <c r="F278" s="184"/>
      <c r="G278" s="183"/>
      <c r="H278" s="455" t="s">
        <v>231</v>
      </c>
      <c r="I278" s="136">
        <f t="shared" si="70"/>
        <v>0</v>
      </c>
      <c r="J278" s="135"/>
      <c r="K278" s="168"/>
      <c r="L278" s="135"/>
      <c r="M278" s="182">
        <f t="shared" si="71"/>
        <v>0</v>
      </c>
      <c r="N278" s="168"/>
      <c r="O278" s="168"/>
      <c r="P278" s="140"/>
      <c r="Q278" s="181">
        <f t="shared" si="69"/>
        <v>10000</v>
      </c>
      <c r="R278" s="168">
        <v>10000</v>
      </c>
      <c r="S278" s="180"/>
      <c r="T278" s="140"/>
    </row>
    <row r="279" spans="1:20">
      <c r="A279" s="179"/>
      <c r="B279" s="178"/>
      <c r="C279" s="177">
        <v>93480</v>
      </c>
      <c r="D279" s="176"/>
      <c r="E279" s="500" t="s">
        <v>21</v>
      </c>
      <c r="F279" s="501"/>
      <c r="G279" s="501"/>
      <c r="H279" s="502"/>
      <c r="I279" s="175">
        <f t="shared" ref="I279:T279" si="72">SUM(I280:I302)</f>
        <v>190000</v>
      </c>
      <c r="J279" s="175">
        <f t="shared" si="72"/>
        <v>184982</v>
      </c>
      <c r="K279" s="175">
        <f t="shared" si="72"/>
        <v>5018</v>
      </c>
      <c r="L279" s="175">
        <f t="shared" si="72"/>
        <v>20000</v>
      </c>
      <c r="M279" s="175">
        <f t="shared" si="72"/>
        <v>398601</v>
      </c>
      <c r="N279" s="175">
        <f t="shared" si="72"/>
        <v>344306</v>
      </c>
      <c r="O279" s="175">
        <f t="shared" si="72"/>
        <v>54295</v>
      </c>
      <c r="P279" s="175">
        <f t="shared" si="72"/>
        <v>400000</v>
      </c>
      <c r="Q279" s="175">
        <f t="shared" si="72"/>
        <v>273290</v>
      </c>
      <c r="R279" s="175">
        <f t="shared" si="72"/>
        <v>258290</v>
      </c>
      <c r="S279" s="175">
        <f t="shared" si="72"/>
        <v>15000</v>
      </c>
      <c r="T279" s="175">
        <f t="shared" si="72"/>
        <v>200000</v>
      </c>
    </row>
    <row r="280" spans="1:20">
      <c r="A280" s="170"/>
      <c r="B280" s="154"/>
      <c r="C280" s="155"/>
      <c r="D280" s="146"/>
      <c r="E280" s="146"/>
      <c r="F280" s="146"/>
      <c r="G280" s="169"/>
      <c r="H280" s="456" t="s">
        <v>230</v>
      </c>
      <c r="I280" s="136">
        <f t="shared" ref="I280:I295" si="73">J280+K280</f>
        <v>40000</v>
      </c>
      <c r="J280" s="135">
        <v>40000</v>
      </c>
      <c r="K280" s="168"/>
      <c r="L280" s="131"/>
      <c r="M280" s="136">
        <f>N280+O280</f>
        <v>50000</v>
      </c>
      <c r="N280" s="168">
        <v>50000</v>
      </c>
      <c r="O280" s="168"/>
      <c r="P280" s="167"/>
      <c r="Q280" s="136">
        <f t="shared" ref="Q280:Q302" si="74">R280+S280</f>
        <v>50000</v>
      </c>
      <c r="R280" s="168">
        <v>50000</v>
      </c>
      <c r="S280" s="168"/>
      <c r="T280" s="167"/>
    </row>
    <row r="281" spans="1:20">
      <c r="A281" s="170"/>
      <c r="B281" s="154"/>
      <c r="C281" s="155"/>
      <c r="D281" s="146"/>
      <c r="E281" s="146"/>
      <c r="F281" s="146"/>
      <c r="G281" s="169"/>
      <c r="H281" s="456" t="s">
        <v>229</v>
      </c>
      <c r="I281" s="136">
        <f t="shared" si="73"/>
        <v>40000</v>
      </c>
      <c r="J281" s="135">
        <v>40000</v>
      </c>
      <c r="K281" s="168">
        <v>0</v>
      </c>
      <c r="L281" s="131"/>
      <c r="M281" s="136">
        <f>N281+O281</f>
        <v>50000</v>
      </c>
      <c r="N281" s="168">
        <v>50000</v>
      </c>
      <c r="O281" s="168"/>
      <c r="P281" s="172"/>
      <c r="Q281" s="136">
        <f t="shared" si="74"/>
        <v>50000</v>
      </c>
      <c r="R281" s="174">
        <v>50000</v>
      </c>
      <c r="S281" s="173"/>
      <c r="T281" s="172"/>
    </row>
    <row r="282" spans="1:20" ht="33">
      <c r="A282" s="170"/>
      <c r="B282" s="154"/>
      <c r="C282" s="155"/>
      <c r="D282" s="146"/>
      <c r="E282" s="146"/>
      <c r="F282" s="146"/>
      <c r="G282" s="169"/>
      <c r="H282" s="456" t="s">
        <v>228</v>
      </c>
      <c r="I282" s="136">
        <f t="shared" si="73"/>
        <v>26000</v>
      </c>
      <c r="J282" s="135">
        <v>26000</v>
      </c>
      <c r="K282" s="168">
        <v>0</v>
      </c>
      <c r="L282" s="131"/>
      <c r="M282" s="136">
        <f>N282+O282</f>
        <v>20000</v>
      </c>
      <c r="N282" s="168">
        <v>20000</v>
      </c>
      <c r="O282" s="168"/>
      <c r="P282" s="167"/>
      <c r="Q282" s="136">
        <f t="shared" si="74"/>
        <v>0</v>
      </c>
      <c r="R282" s="168"/>
      <c r="S282" s="168"/>
      <c r="T282" s="167"/>
    </row>
    <row r="283" spans="1:20" ht="33">
      <c r="A283" s="170"/>
      <c r="B283" s="154"/>
      <c r="C283" s="155"/>
      <c r="D283" s="146"/>
      <c r="E283" s="146"/>
      <c r="F283" s="146"/>
      <c r="G283" s="169"/>
      <c r="H283" s="456" t="s">
        <v>227</v>
      </c>
      <c r="I283" s="136">
        <f t="shared" si="73"/>
        <v>29000</v>
      </c>
      <c r="J283" s="135">
        <v>29000</v>
      </c>
      <c r="K283" s="168"/>
      <c r="L283" s="131"/>
      <c r="M283" s="136">
        <f>N283+O283</f>
        <v>5000</v>
      </c>
      <c r="N283" s="168">
        <v>705</v>
      </c>
      <c r="O283" s="168">
        <v>4295</v>
      </c>
      <c r="P283" s="167"/>
      <c r="Q283" s="136">
        <f t="shared" si="74"/>
        <v>0</v>
      </c>
      <c r="R283" s="168"/>
      <c r="S283" s="168"/>
      <c r="T283" s="167"/>
    </row>
    <row r="284" spans="1:20" ht="33">
      <c r="A284" s="170"/>
      <c r="B284" s="154"/>
      <c r="C284" s="155"/>
      <c r="D284" s="146"/>
      <c r="E284" s="146"/>
      <c r="F284" s="146"/>
      <c r="G284" s="169"/>
      <c r="H284" s="456" t="s">
        <v>226</v>
      </c>
      <c r="I284" s="136">
        <f t="shared" si="73"/>
        <v>0</v>
      </c>
      <c r="J284" s="168">
        <v>0</v>
      </c>
      <c r="K284" s="168"/>
      <c r="L284" s="131"/>
      <c r="M284" s="136">
        <f t="shared" ref="M284:M286" si="75">N284+O284</f>
        <v>0</v>
      </c>
      <c r="N284" s="168"/>
      <c r="O284" s="168"/>
      <c r="P284" s="167"/>
      <c r="Q284" s="136">
        <f t="shared" si="74"/>
        <v>0</v>
      </c>
      <c r="R284" s="168"/>
      <c r="S284" s="168"/>
      <c r="T284" s="167"/>
    </row>
    <row r="285" spans="1:20">
      <c r="A285" s="170"/>
      <c r="B285" s="154"/>
      <c r="C285" s="155"/>
      <c r="D285" s="146"/>
      <c r="E285" s="146"/>
      <c r="F285" s="146"/>
      <c r="G285" s="169"/>
      <c r="H285" s="456" t="s">
        <v>225</v>
      </c>
      <c r="I285" s="136">
        <f t="shared" si="73"/>
        <v>20000</v>
      </c>
      <c r="J285" s="168">
        <v>20000</v>
      </c>
      <c r="K285" s="168"/>
      <c r="L285" s="131"/>
      <c r="M285" s="136">
        <f t="shared" si="75"/>
        <v>0</v>
      </c>
      <c r="N285" s="168"/>
      <c r="O285" s="168">
        <v>0</v>
      </c>
      <c r="P285" s="167"/>
      <c r="Q285" s="136">
        <f t="shared" si="74"/>
        <v>0</v>
      </c>
      <c r="R285" s="168"/>
      <c r="S285" s="168"/>
      <c r="T285" s="167"/>
    </row>
    <row r="286" spans="1:20">
      <c r="A286" s="170"/>
      <c r="B286" s="154"/>
      <c r="C286" s="155"/>
      <c r="D286" s="146"/>
      <c r="E286" s="146"/>
      <c r="F286" s="146"/>
      <c r="G286" s="169"/>
      <c r="H286" s="455" t="s">
        <v>224</v>
      </c>
      <c r="I286" s="136">
        <f t="shared" si="73"/>
        <v>20000</v>
      </c>
      <c r="J286" s="135">
        <v>20000</v>
      </c>
      <c r="K286" s="168">
        <v>0</v>
      </c>
      <c r="L286" s="131"/>
      <c r="M286" s="136">
        <f t="shared" si="75"/>
        <v>0</v>
      </c>
      <c r="N286" s="168"/>
      <c r="O286" s="168"/>
      <c r="P286" s="167"/>
      <c r="Q286" s="136">
        <f t="shared" si="74"/>
        <v>0</v>
      </c>
      <c r="R286" s="168"/>
      <c r="S286" s="168"/>
      <c r="T286" s="167"/>
    </row>
    <row r="287" spans="1:20">
      <c r="A287" s="170"/>
      <c r="B287" s="154"/>
      <c r="C287" s="155"/>
      <c r="D287" s="146"/>
      <c r="E287" s="146"/>
      <c r="F287" s="146"/>
      <c r="G287" s="169"/>
      <c r="H287" s="456" t="s">
        <v>223</v>
      </c>
      <c r="I287" s="136">
        <f t="shared" si="73"/>
        <v>0</v>
      </c>
      <c r="J287" s="407">
        <v>0</v>
      </c>
      <c r="K287" s="168"/>
      <c r="L287" s="131"/>
      <c r="M287" s="136">
        <f t="shared" ref="M287:M296" si="76">N287+O287</f>
        <v>5000</v>
      </c>
      <c r="N287" s="135">
        <v>0</v>
      </c>
      <c r="O287" s="168">
        <v>5000</v>
      </c>
      <c r="P287" s="167"/>
      <c r="Q287" s="136">
        <f t="shared" si="74"/>
        <v>5000</v>
      </c>
      <c r="R287" s="135">
        <v>0</v>
      </c>
      <c r="S287" s="135">
        <v>5000</v>
      </c>
      <c r="T287" s="167">
        <v>0</v>
      </c>
    </row>
    <row r="288" spans="1:20">
      <c r="A288" s="170"/>
      <c r="B288" s="154"/>
      <c r="C288" s="155"/>
      <c r="D288" s="146"/>
      <c r="E288" s="146"/>
      <c r="F288" s="146"/>
      <c r="G288" s="169"/>
      <c r="H288" s="456" t="s">
        <v>222</v>
      </c>
      <c r="I288" s="136">
        <f t="shared" si="73"/>
        <v>0</v>
      </c>
      <c r="J288" s="135">
        <v>0</v>
      </c>
      <c r="K288" s="168"/>
      <c r="L288" s="131"/>
      <c r="M288" s="136">
        <f t="shared" si="76"/>
        <v>0</v>
      </c>
      <c r="N288" s="173"/>
      <c r="O288" s="168"/>
      <c r="P288" s="172"/>
      <c r="Q288" s="136">
        <f t="shared" si="74"/>
        <v>0</v>
      </c>
      <c r="R288" s="174"/>
      <c r="S288" s="173"/>
      <c r="T288" s="172"/>
    </row>
    <row r="289" spans="1:20">
      <c r="A289" s="170"/>
      <c r="B289" s="154"/>
      <c r="C289" s="155"/>
      <c r="D289" s="146"/>
      <c r="E289" s="146"/>
      <c r="F289" s="146"/>
      <c r="G289" s="169"/>
      <c r="H289" s="456" t="s">
        <v>221</v>
      </c>
      <c r="I289" s="136">
        <f t="shared" si="73"/>
        <v>0</v>
      </c>
      <c r="J289" s="171">
        <v>0</v>
      </c>
      <c r="K289" s="168"/>
      <c r="L289" s="131"/>
      <c r="M289" s="136">
        <f t="shared" si="76"/>
        <v>0</v>
      </c>
      <c r="N289" s="168"/>
      <c r="O289" s="168"/>
      <c r="P289" s="167"/>
      <c r="Q289" s="136">
        <f t="shared" si="74"/>
        <v>0</v>
      </c>
      <c r="R289" s="168"/>
      <c r="S289" s="168"/>
      <c r="T289" s="167"/>
    </row>
    <row r="290" spans="1:20">
      <c r="A290" s="170"/>
      <c r="B290" s="154"/>
      <c r="C290" s="155"/>
      <c r="D290" s="146"/>
      <c r="E290" s="146"/>
      <c r="F290" s="146"/>
      <c r="G290" s="169"/>
      <c r="H290" s="455" t="s">
        <v>220</v>
      </c>
      <c r="I290" s="136">
        <f t="shared" si="73"/>
        <v>5018</v>
      </c>
      <c r="J290" s="168">
        <v>0</v>
      </c>
      <c r="K290" s="168">
        <v>5018</v>
      </c>
      <c r="L290" s="131"/>
      <c r="M290" s="136">
        <f t="shared" si="76"/>
        <v>0</v>
      </c>
      <c r="N290" s="168"/>
      <c r="O290" s="168"/>
      <c r="P290" s="167"/>
      <c r="Q290" s="136">
        <f t="shared" si="74"/>
        <v>0</v>
      </c>
      <c r="R290" s="168"/>
      <c r="S290" s="168"/>
      <c r="T290" s="167"/>
    </row>
    <row r="291" spans="1:20">
      <c r="A291" s="170"/>
      <c r="B291" s="154"/>
      <c r="C291" s="155"/>
      <c r="D291" s="146"/>
      <c r="E291" s="146"/>
      <c r="F291" s="146"/>
      <c r="G291" s="169"/>
      <c r="H291" s="455" t="s">
        <v>219</v>
      </c>
      <c r="I291" s="136">
        <f t="shared" si="73"/>
        <v>0</v>
      </c>
      <c r="J291" s="135">
        <v>0</v>
      </c>
      <c r="K291" s="168"/>
      <c r="L291" s="131"/>
      <c r="M291" s="136">
        <f t="shared" si="76"/>
        <v>0</v>
      </c>
      <c r="N291" s="168"/>
      <c r="O291" s="168"/>
      <c r="P291" s="167"/>
      <c r="Q291" s="136">
        <f t="shared" si="74"/>
        <v>0</v>
      </c>
      <c r="R291" s="168"/>
      <c r="S291" s="168"/>
      <c r="T291" s="167"/>
    </row>
    <row r="292" spans="1:20">
      <c r="A292" s="170"/>
      <c r="B292" s="154"/>
      <c r="C292" s="155"/>
      <c r="D292" s="146"/>
      <c r="E292" s="146"/>
      <c r="F292" s="146"/>
      <c r="G292" s="169"/>
      <c r="H292" s="455" t="s">
        <v>218</v>
      </c>
      <c r="I292" s="136">
        <f t="shared" si="73"/>
        <v>9982</v>
      </c>
      <c r="J292" s="135">
        <v>9982</v>
      </c>
      <c r="K292" s="168">
        <v>0</v>
      </c>
      <c r="L292" s="131"/>
      <c r="M292" s="136">
        <f t="shared" si="76"/>
        <v>15000</v>
      </c>
      <c r="N292" s="168"/>
      <c r="O292" s="168">
        <v>15000</v>
      </c>
      <c r="P292" s="167"/>
      <c r="Q292" s="136">
        <f t="shared" si="74"/>
        <v>0</v>
      </c>
      <c r="R292" s="168"/>
      <c r="S292" s="168"/>
      <c r="T292" s="167"/>
    </row>
    <row r="293" spans="1:20">
      <c r="A293" s="170"/>
      <c r="B293" s="154"/>
      <c r="C293" s="155"/>
      <c r="D293" s="146"/>
      <c r="E293" s="146"/>
      <c r="F293" s="146"/>
      <c r="G293" s="169"/>
      <c r="H293" s="456" t="s">
        <v>217</v>
      </c>
      <c r="I293" s="136">
        <f t="shared" si="73"/>
        <v>0</v>
      </c>
      <c r="J293" s="135">
        <v>0</v>
      </c>
      <c r="K293" s="168"/>
      <c r="L293" s="131"/>
      <c r="M293" s="136">
        <f t="shared" si="76"/>
        <v>25000</v>
      </c>
      <c r="N293" s="168">
        <v>25000</v>
      </c>
      <c r="O293" s="168"/>
      <c r="P293" s="167"/>
      <c r="Q293" s="136">
        <f t="shared" si="74"/>
        <v>0</v>
      </c>
      <c r="R293" s="168"/>
      <c r="S293" s="168"/>
      <c r="T293" s="167"/>
    </row>
    <row r="294" spans="1:20">
      <c r="A294" s="170"/>
      <c r="B294" s="154"/>
      <c r="C294" s="155"/>
      <c r="D294" s="146"/>
      <c r="E294" s="146"/>
      <c r="F294" s="146"/>
      <c r="G294" s="169"/>
      <c r="H294" s="455" t="s">
        <v>216</v>
      </c>
      <c r="I294" s="136">
        <f t="shared" si="73"/>
        <v>0</v>
      </c>
      <c r="J294" s="135"/>
      <c r="K294" s="168">
        <v>0</v>
      </c>
      <c r="L294" s="131"/>
      <c r="M294" s="136">
        <f t="shared" si="76"/>
        <v>0</v>
      </c>
      <c r="N294" s="168"/>
      <c r="O294" s="168"/>
      <c r="P294" s="167">
        <v>200000</v>
      </c>
      <c r="Q294" s="136">
        <f t="shared" si="74"/>
        <v>0</v>
      </c>
      <c r="R294" s="168"/>
      <c r="S294" s="168"/>
      <c r="T294" s="167"/>
    </row>
    <row r="295" spans="1:20">
      <c r="A295" s="170"/>
      <c r="B295" s="154"/>
      <c r="C295" s="155"/>
      <c r="D295" s="146"/>
      <c r="E295" s="146"/>
      <c r="F295" s="146"/>
      <c r="G295" s="169"/>
      <c r="H295" s="455" t="s">
        <v>215</v>
      </c>
      <c r="I295" s="136">
        <f t="shared" si="73"/>
        <v>0</v>
      </c>
      <c r="J295" s="135"/>
      <c r="K295" s="168"/>
      <c r="L295" s="131"/>
      <c r="M295" s="136">
        <f t="shared" si="76"/>
        <v>0</v>
      </c>
      <c r="N295" s="168"/>
      <c r="O295" s="168"/>
      <c r="P295" s="167">
        <v>200000</v>
      </c>
      <c r="Q295" s="136">
        <f t="shared" si="74"/>
        <v>0</v>
      </c>
      <c r="R295" s="168"/>
      <c r="S295" s="168"/>
      <c r="T295" s="167"/>
    </row>
    <row r="296" spans="1:20">
      <c r="A296" s="170"/>
      <c r="B296" s="154"/>
      <c r="C296" s="155"/>
      <c r="D296" s="146"/>
      <c r="E296" s="146"/>
      <c r="F296" s="146"/>
      <c r="G296" s="169"/>
      <c r="H296" s="455" t="s">
        <v>214</v>
      </c>
      <c r="I296" s="136">
        <v>0</v>
      </c>
      <c r="J296" s="135"/>
      <c r="K296" s="168"/>
      <c r="L296" s="131"/>
      <c r="M296" s="136">
        <f t="shared" si="76"/>
        <v>0</v>
      </c>
      <c r="N296" s="168"/>
      <c r="O296" s="168"/>
      <c r="P296" s="167"/>
      <c r="Q296" s="136">
        <f t="shared" si="74"/>
        <v>0</v>
      </c>
      <c r="R296" s="168"/>
      <c r="S296" s="168"/>
      <c r="T296" s="167"/>
    </row>
    <row r="297" spans="1:20">
      <c r="A297" s="170"/>
      <c r="B297" s="154"/>
      <c r="C297" s="155"/>
      <c r="D297" s="146"/>
      <c r="E297" s="146"/>
      <c r="F297" s="146"/>
      <c r="G297" s="169"/>
      <c r="H297" s="455" t="s">
        <v>213</v>
      </c>
      <c r="I297" s="136">
        <f t="shared" ref="I297:I302" si="77">J297+K297</f>
        <v>0</v>
      </c>
      <c r="J297" s="135"/>
      <c r="K297" s="168"/>
      <c r="L297" s="131"/>
      <c r="M297" s="136">
        <f t="shared" ref="M297:M302" si="78">N297+O297</f>
        <v>118601</v>
      </c>
      <c r="N297" s="400">
        <v>118601</v>
      </c>
      <c r="O297" s="400">
        <v>0</v>
      </c>
      <c r="P297" s="167"/>
      <c r="Q297" s="136">
        <f t="shared" si="74"/>
        <v>158290</v>
      </c>
      <c r="R297" s="168">
        <v>158290</v>
      </c>
      <c r="S297" s="168"/>
      <c r="T297" s="167">
        <v>200000</v>
      </c>
    </row>
    <row r="298" spans="1:20">
      <c r="A298" s="170"/>
      <c r="B298" s="154"/>
      <c r="C298" s="155"/>
      <c r="D298" s="146"/>
      <c r="E298" s="146"/>
      <c r="F298" s="146"/>
      <c r="G298" s="169"/>
      <c r="H298" s="455" t="s">
        <v>212</v>
      </c>
      <c r="I298" s="136">
        <f t="shared" si="77"/>
        <v>0</v>
      </c>
      <c r="J298" s="135"/>
      <c r="K298" s="168"/>
      <c r="L298" s="131"/>
      <c r="M298" s="136">
        <f t="shared" si="78"/>
        <v>20000</v>
      </c>
      <c r="N298" s="168">
        <v>20000</v>
      </c>
      <c r="O298" s="168"/>
      <c r="P298" s="167"/>
      <c r="Q298" s="136">
        <f t="shared" si="74"/>
        <v>0</v>
      </c>
      <c r="R298" s="168"/>
      <c r="S298" s="168"/>
      <c r="T298" s="167"/>
    </row>
    <row r="299" spans="1:20">
      <c r="A299" s="170"/>
      <c r="B299" s="154"/>
      <c r="C299" s="155"/>
      <c r="D299" s="146"/>
      <c r="E299" s="146"/>
      <c r="F299" s="146"/>
      <c r="G299" s="169"/>
      <c r="H299" s="455" t="s">
        <v>211</v>
      </c>
      <c r="I299" s="136">
        <f t="shared" si="77"/>
        <v>0</v>
      </c>
      <c r="J299" s="168"/>
      <c r="K299" s="168"/>
      <c r="L299" s="131"/>
      <c r="M299" s="136">
        <f t="shared" si="78"/>
        <v>20000</v>
      </c>
      <c r="N299" s="135">
        <v>0</v>
      </c>
      <c r="O299" s="168">
        <v>20000</v>
      </c>
      <c r="P299" s="167"/>
      <c r="Q299" s="136">
        <f t="shared" si="74"/>
        <v>0</v>
      </c>
      <c r="R299" s="168"/>
      <c r="S299" s="168"/>
      <c r="T299" s="167"/>
    </row>
    <row r="300" spans="1:20">
      <c r="A300" s="170"/>
      <c r="B300" s="154"/>
      <c r="C300" s="155"/>
      <c r="D300" s="146"/>
      <c r="E300" s="146"/>
      <c r="F300" s="146"/>
      <c r="G300" s="169"/>
      <c r="H300" s="455" t="s">
        <v>210</v>
      </c>
      <c r="I300" s="136">
        <f t="shared" si="77"/>
        <v>0</v>
      </c>
      <c r="J300" s="168"/>
      <c r="K300" s="168"/>
      <c r="L300" s="131"/>
      <c r="M300" s="136">
        <f t="shared" si="78"/>
        <v>50000</v>
      </c>
      <c r="N300" s="168">
        <v>50000</v>
      </c>
      <c r="O300" s="168"/>
      <c r="P300" s="167"/>
      <c r="Q300" s="136">
        <f t="shared" si="74"/>
        <v>0</v>
      </c>
      <c r="R300" s="168"/>
      <c r="S300" s="168"/>
      <c r="T300" s="167"/>
    </row>
    <row r="301" spans="1:20">
      <c r="A301" s="170"/>
      <c r="B301" s="154"/>
      <c r="C301" s="155"/>
      <c r="D301" s="146"/>
      <c r="E301" s="146"/>
      <c r="F301" s="146"/>
      <c r="G301" s="169"/>
      <c r="H301" s="456" t="s">
        <v>209</v>
      </c>
      <c r="I301" s="136">
        <f t="shared" si="77"/>
        <v>0</v>
      </c>
      <c r="J301" s="168"/>
      <c r="K301" s="168"/>
      <c r="L301" s="131"/>
      <c r="M301" s="136">
        <f t="shared" si="78"/>
        <v>10000</v>
      </c>
      <c r="N301" s="168">
        <v>10000</v>
      </c>
      <c r="O301" s="168"/>
      <c r="P301" s="167"/>
      <c r="Q301" s="136">
        <f t="shared" si="74"/>
        <v>0</v>
      </c>
      <c r="R301" s="168"/>
      <c r="S301" s="168"/>
      <c r="T301" s="167"/>
    </row>
    <row r="302" spans="1:20">
      <c r="A302" s="170"/>
      <c r="B302" s="154"/>
      <c r="C302" s="155"/>
      <c r="D302" s="146"/>
      <c r="E302" s="146"/>
      <c r="F302" s="146"/>
      <c r="G302" s="169"/>
      <c r="H302" s="457" t="s">
        <v>208</v>
      </c>
      <c r="I302" s="136">
        <f t="shared" si="77"/>
        <v>0</v>
      </c>
      <c r="J302" s="168"/>
      <c r="K302" s="168"/>
      <c r="L302" s="131">
        <v>20000</v>
      </c>
      <c r="M302" s="136">
        <f t="shared" si="78"/>
        <v>10000</v>
      </c>
      <c r="N302" s="135">
        <v>0</v>
      </c>
      <c r="O302" s="168">
        <v>10000</v>
      </c>
      <c r="P302" s="167"/>
      <c r="Q302" s="136">
        <f t="shared" si="74"/>
        <v>10000</v>
      </c>
      <c r="R302" s="168"/>
      <c r="S302" s="168">
        <v>10000</v>
      </c>
      <c r="T302" s="167"/>
    </row>
    <row r="303" spans="1:20">
      <c r="A303" s="166"/>
      <c r="B303" s="165"/>
      <c r="C303" s="164">
        <v>94680</v>
      </c>
      <c r="D303" s="163"/>
      <c r="E303" s="162"/>
      <c r="F303" s="500" t="s">
        <v>22</v>
      </c>
      <c r="G303" s="501"/>
      <c r="H303" s="502"/>
      <c r="I303" s="161">
        <f t="shared" ref="I303:T303" si="79">SUM(I304:I311)</f>
        <v>35000</v>
      </c>
      <c r="J303" s="161">
        <f t="shared" si="79"/>
        <v>15000</v>
      </c>
      <c r="K303" s="161">
        <f t="shared" si="79"/>
        <v>20000</v>
      </c>
      <c r="L303" s="161">
        <f t="shared" si="79"/>
        <v>0</v>
      </c>
      <c r="M303" s="161">
        <f t="shared" si="79"/>
        <v>19000</v>
      </c>
      <c r="N303" s="161">
        <f t="shared" si="79"/>
        <v>19000</v>
      </c>
      <c r="O303" s="161">
        <f t="shared" si="79"/>
        <v>0</v>
      </c>
      <c r="P303" s="161">
        <f t="shared" si="79"/>
        <v>0</v>
      </c>
      <c r="Q303" s="161">
        <f t="shared" si="79"/>
        <v>0</v>
      </c>
      <c r="R303" s="161">
        <f t="shared" si="79"/>
        <v>0</v>
      </c>
      <c r="S303" s="161">
        <f t="shared" si="79"/>
        <v>0</v>
      </c>
      <c r="T303" s="161">
        <f t="shared" si="79"/>
        <v>0</v>
      </c>
    </row>
    <row r="304" spans="1:20">
      <c r="A304" s="152"/>
      <c r="B304" s="160"/>
      <c r="C304" s="155"/>
      <c r="D304" s="159"/>
      <c r="E304" s="146"/>
      <c r="F304" s="158"/>
      <c r="G304" s="157"/>
      <c r="H304" s="458" t="s">
        <v>207</v>
      </c>
      <c r="I304" s="136">
        <f t="shared" ref="I304:I311" si="80">J304+K304</f>
        <v>20000</v>
      </c>
      <c r="J304" s="135"/>
      <c r="K304" s="135">
        <v>20000</v>
      </c>
      <c r="L304" s="131"/>
      <c r="M304" s="136">
        <f t="shared" ref="M304:M311" si="81">N304+O304</f>
        <v>0</v>
      </c>
      <c r="N304" s="135"/>
      <c r="O304" s="134"/>
      <c r="P304" s="131"/>
      <c r="Q304" s="133">
        <f t="shared" ref="Q304:Q311" si="82">R304+S304</f>
        <v>0</v>
      </c>
      <c r="R304" s="140">
        <f t="shared" ref="R304:R310" si="83">SUM(R309:R312)</f>
        <v>0</v>
      </c>
      <c r="S304" s="132">
        <v>0</v>
      </c>
      <c r="T304" s="140"/>
    </row>
    <row r="305" spans="1:20">
      <c r="A305" s="152"/>
      <c r="B305" s="160"/>
      <c r="C305" s="155"/>
      <c r="D305" s="159"/>
      <c r="E305" s="146"/>
      <c r="F305" s="158"/>
      <c r="G305" s="157"/>
      <c r="H305" s="458" t="s">
        <v>206</v>
      </c>
      <c r="I305" s="136">
        <f t="shared" si="80"/>
        <v>0</v>
      </c>
      <c r="J305" s="135">
        <v>0</v>
      </c>
      <c r="K305" s="134"/>
      <c r="L305" s="131"/>
      <c r="M305" s="136">
        <f t="shared" si="81"/>
        <v>0</v>
      </c>
      <c r="N305" s="135"/>
      <c r="O305" s="134"/>
      <c r="P305" s="131"/>
      <c r="Q305" s="133">
        <f t="shared" si="82"/>
        <v>0</v>
      </c>
      <c r="R305" s="140">
        <f t="shared" si="83"/>
        <v>0</v>
      </c>
      <c r="S305" s="132">
        <v>0</v>
      </c>
      <c r="T305" s="140"/>
    </row>
    <row r="306" spans="1:20">
      <c r="A306" s="152"/>
      <c r="B306" s="156"/>
      <c r="C306" s="155"/>
      <c r="D306" s="154"/>
      <c r="E306" s="146"/>
      <c r="F306" s="153"/>
      <c r="G306" s="146"/>
      <c r="H306" s="458" t="s">
        <v>205</v>
      </c>
      <c r="I306" s="136">
        <f t="shared" si="80"/>
        <v>0</v>
      </c>
      <c r="J306" s="135">
        <v>0</v>
      </c>
      <c r="K306" s="134"/>
      <c r="L306" s="131"/>
      <c r="M306" s="136">
        <f t="shared" si="81"/>
        <v>0</v>
      </c>
      <c r="N306" s="135"/>
      <c r="O306" s="134"/>
      <c r="P306" s="131"/>
      <c r="Q306" s="133">
        <f t="shared" si="82"/>
        <v>0</v>
      </c>
      <c r="R306" s="140">
        <f t="shared" si="83"/>
        <v>0</v>
      </c>
      <c r="S306" s="132">
        <v>0</v>
      </c>
      <c r="T306" s="140"/>
    </row>
    <row r="307" spans="1:20">
      <c r="A307" s="152"/>
      <c r="B307" s="156"/>
      <c r="C307" s="155"/>
      <c r="D307" s="154"/>
      <c r="E307" s="146"/>
      <c r="F307" s="153"/>
      <c r="G307" s="146"/>
      <c r="H307" s="458" t="s">
        <v>204</v>
      </c>
      <c r="I307" s="136">
        <f t="shared" si="80"/>
        <v>10000</v>
      </c>
      <c r="J307" s="135">
        <v>10000</v>
      </c>
      <c r="K307" s="134"/>
      <c r="L307" s="131"/>
      <c r="M307" s="136">
        <f t="shared" si="81"/>
        <v>0</v>
      </c>
      <c r="N307" s="135"/>
      <c r="O307" s="134"/>
      <c r="P307" s="131"/>
      <c r="Q307" s="133">
        <f t="shared" si="82"/>
        <v>0</v>
      </c>
      <c r="R307" s="140">
        <f t="shared" si="83"/>
        <v>0</v>
      </c>
      <c r="S307" s="132">
        <v>0</v>
      </c>
      <c r="T307" s="140"/>
    </row>
    <row r="308" spans="1:20">
      <c r="A308" s="152"/>
      <c r="B308" s="156"/>
      <c r="C308" s="155"/>
      <c r="D308" s="154"/>
      <c r="E308" s="146"/>
      <c r="F308" s="153"/>
      <c r="G308" s="146"/>
      <c r="H308" s="458" t="s">
        <v>203</v>
      </c>
      <c r="I308" s="136">
        <f t="shared" si="80"/>
        <v>0</v>
      </c>
      <c r="J308" s="135">
        <v>0</v>
      </c>
      <c r="K308" s="134"/>
      <c r="L308" s="131"/>
      <c r="M308" s="136">
        <f t="shared" si="81"/>
        <v>0</v>
      </c>
      <c r="N308" s="135"/>
      <c r="O308" s="134"/>
      <c r="P308" s="131"/>
      <c r="Q308" s="133">
        <f t="shared" si="82"/>
        <v>0</v>
      </c>
      <c r="R308" s="140">
        <f t="shared" si="83"/>
        <v>0</v>
      </c>
      <c r="S308" s="132">
        <v>0</v>
      </c>
      <c r="T308" s="131"/>
    </row>
    <row r="309" spans="1:20">
      <c r="A309" s="152"/>
      <c r="B309" s="151"/>
      <c r="C309" s="150"/>
      <c r="D309" s="149"/>
      <c r="E309" s="148"/>
      <c r="F309" s="147"/>
      <c r="G309" s="146"/>
      <c r="H309" s="458" t="s">
        <v>202</v>
      </c>
      <c r="I309" s="136">
        <f t="shared" si="80"/>
        <v>5000</v>
      </c>
      <c r="J309" s="135">
        <v>5000</v>
      </c>
      <c r="K309" s="134"/>
      <c r="L309" s="131"/>
      <c r="M309" s="136">
        <f t="shared" si="81"/>
        <v>0</v>
      </c>
      <c r="N309" s="135"/>
      <c r="O309" s="134"/>
      <c r="P309" s="131"/>
      <c r="Q309" s="133">
        <f t="shared" si="82"/>
        <v>0</v>
      </c>
      <c r="R309" s="140">
        <f t="shared" si="83"/>
        <v>0</v>
      </c>
      <c r="S309" s="132">
        <v>0</v>
      </c>
      <c r="T309" s="131"/>
    </row>
    <row r="310" spans="1:20">
      <c r="A310" s="145"/>
      <c r="B310" s="143"/>
      <c r="C310" s="144"/>
      <c r="D310" s="143"/>
      <c r="E310" s="143"/>
      <c r="F310" s="142"/>
      <c r="G310" s="141"/>
      <c r="H310" s="458" t="s">
        <v>201</v>
      </c>
      <c r="I310" s="136">
        <f t="shared" si="80"/>
        <v>0</v>
      </c>
      <c r="J310" s="135"/>
      <c r="K310" s="134"/>
      <c r="L310" s="131"/>
      <c r="M310" s="136">
        <f t="shared" si="81"/>
        <v>12000</v>
      </c>
      <c r="N310" s="135">
        <v>12000</v>
      </c>
      <c r="O310" s="134"/>
      <c r="P310" s="131"/>
      <c r="Q310" s="133">
        <f t="shared" si="82"/>
        <v>0</v>
      </c>
      <c r="R310" s="140">
        <f t="shared" si="83"/>
        <v>0</v>
      </c>
      <c r="S310" s="132">
        <v>0</v>
      </c>
      <c r="T310" s="131"/>
    </row>
    <row r="311" spans="1:20">
      <c r="A311" s="139"/>
      <c r="B311" s="137"/>
      <c r="C311" s="138"/>
      <c r="D311" s="137"/>
      <c r="E311" s="137"/>
      <c r="F311" s="137"/>
      <c r="G311" s="137"/>
      <c r="H311" s="458" t="s">
        <v>200</v>
      </c>
      <c r="I311" s="136">
        <f t="shared" si="80"/>
        <v>0</v>
      </c>
      <c r="J311" s="135"/>
      <c r="K311" s="134"/>
      <c r="L311" s="131"/>
      <c r="M311" s="136">
        <f t="shared" si="81"/>
        <v>7000</v>
      </c>
      <c r="N311" s="135">
        <v>7000</v>
      </c>
      <c r="O311" s="134"/>
      <c r="P311" s="131"/>
      <c r="Q311" s="133">
        <f t="shared" si="82"/>
        <v>0</v>
      </c>
      <c r="R311" s="132"/>
      <c r="S311" s="132">
        <v>0</v>
      </c>
      <c r="T311" s="131"/>
    </row>
    <row r="312" spans="1:20">
      <c r="A312" s="130"/>
      <c r="B312" s="126"/>
      <c r="C312" s="129"/>
      <c r="D312" s="126"/>
      <c r="E312" s="126"/>
      <c r="F312" s="126"/>
      <c r="G312" s="126"/>
      <c r="I312" s="126"/>
      <c r="J312" s="128"/>
      <c r="K312" s="128"/>
      <c r="L312" s="126"/>
      <c r="M312" s="126"/>
      <c r="N312" s="126"/>
      <c r="O312" s="126"/>
      <c r="P312" s="127"/>
      <c r="Q312" s="126"/>
      <c r="R312" s="126"/>
      <c r="S312" s="126"/>
      <c r="T312" s="126"/>
    </row>
  </sheetData>
  <mergeCells count="40">
    <mergeCell ref="I4:K4"/>
    <mergeCell ref="M4:O4"/>
    <mergeCell ref="Q4:S4"/>
    <mergeCell ref="A7:H7"/>
    <mergeCell ref="B9:G9"/>
    <mergeCell ref="D10:H10"/>
    <mergeCell ref="A4:A5"/>
    <mergeCell ref="B4:B5"/>
    <mergeCell ref="C4:C5"/>
    <mergeCell ref="D4:D5"/>
    <mergeCell ref="E4:E5"/>
    <mergeCell ref="F4:F5"/>
    <mergeCell ref="G4:G5"/>
    <mergeCell ref="H4:H5"/>
    <mergeCell ref="E11:H11"/>
    <mergeCell ref="D15:H15"/>
    <mergeCell ref="E16:H16"/>
    <mergeCell ref="D21:H21"/>
    <mergeCell ref="E22:H22"/>
    <mergeCell ref="D67:H67"/>
    <mergeCell ref="D86:H86"/>
    <mergeCell ref="E87:H87"/>
    <mergeCell ref="D121:H121"/>
    <mergeCell ref="D199:H199"/>
    <mergeCell ref="A2:Q2"/>
    <mergeCell ref="A1:Q1"/>
    <mergeCell ref="E279:H279"/>
    <mergeCell ref="F303:H303"/>
    <mergeCell ref="E244:H244"/>
    <mergeCell ref="E248:H248"/>
    <mergeCell ref="E253:H253"/>
    <mergeCell ref="D268:H268"/>
    <mergeCell ref="E200:H200"/>
    <mergeCell ref="D220:H220"/>
    <mergeCell ref="D27:H27"/>
    <mergeCell ref="E221:H221"/>
    <mergeCell ref="E235:H235"/>
    <mergeCell ref="E238:H238"/>
    <mergeCell ref="D243:H243"/>
    <mergeCell ref="E28:H28"/>
  </mergeCells>
  <pageMargins left="0.31" right="0.28999999999999998" top="0.75" bottom="0.75" header="0.3" footer="0.3"/>
  <pageSetup paperSize="9" scale="36" orientation="landscape" r:id="rId1"/>
  <rowBreaks count="2" manualBreakCount="2">
    <brk id="120" max="16383" man="1"/>
    <brk id="267" max="16383" man="1"/>
  </rowBreaks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N70"/>
  <sheetViews>
    <sheetView topLeftCell="A49" workbookViewId="0">
      <selection activeCell="K73" sqref="K73"/>
    </sheetView>
  </sheetViews>
  <sheetFormatPr defaultRowHeight="15"/>
  <cols>
    <col min="1" max="1" width="93.42578125" customWidth="1"/>
    <col min="2" max="6" width="8" customWidth="1"/>
    <col min="7" max="7" width="8.85546875" customWidth="1"/>
    <col min="8" max="8" width="9.5703125" customWidth="1"/>
    <col min="9" max="9" width="17" customWidth="1"/>
    <col min="10" max="10" width="15.42578125" customWidth="1"/>
    <col min="11" max="11" width="15" customWidth="1"/>
    <col min="12" max="14" width="11.28515625" bestFit="1" customWidth="1"/>
    <col min="257" max="257" width="93.42578125" customWidth="1"/>
    <col min="258" max="258" width="16.28515625" customWidth="1"/>
    <col min="259" max="259" width="16.85546875" customWidth="1"/>
    <col min="260" max="260" width="17" customWidth="1"/>
    <col min="261" max="261" width="16.28515625" customWidth="1"/>
    <col min="262" max="262" width="15.42578125" customWidth="1"/>
    <col min="263" max="263" width="16" customWidth="1"/>
    <col min="264" max="264" width="17.28515625" customWidth="1"/>
    <col min="265" max="265" width="17" customWidth="1"/>
    <col min="266" max="266" width="15.42578125" customWidth="1"/>
    <col min="267" max="267" width="15" customWidth="1"/>
    <col min="513" max="513" width="93.42578125" customWidth="1"/>
    <col min="514" max="514" width="16.28515625" customWidth="1"/>
    <col min="515" max="515" width="16.85546875" customWidth="1"/>
    <col min="516" max="516" width="17" customWidth="1"/>
    <col min="517" max="517" width="16.28515625" customWidth="1"/>
    <col min="518" max="518" width="15.42578125" customWidth="1"/>
    <col min="519" max="519" width="16" customWidth="1"/>
    <col min="520" max="520" width="17.28515625" customWidth="1"/>
    <col min="521" max="521" width="17" customWidth="1"/>
    <col min="522" max="522" width="15.42578125" customWidth="1"/>
    <col min="523" max="523" width="15" customWidth="1"/>
    <col min="769" max="769" width="93.42578125" customWidth="1"/>
    <col min="770" max="770" width="16.28515625" customWidth="1"/>
    <col min="771" max="771" width="16.85546875" customWidth="1"/>
    <col min="772" max="772" width="17" customWidth="1"/>
    <col min="773" max="773" width="16.28515625" customWidth="1"/>
    <col min="774" max="774" width="15.42578125" customWidth="1"/>
    <col min="775" max="775" width="16" customWidth="1"/>
    <col min="776" max="776" width="17.28515625" customWidth="1"/>
    <col min="777" max="777" width="17" customWidth="1"/>
    <col min="778" max="778" width="15.42578125" customWidth="1"/>
    <col min="779" max="779" width="15" customWidth="1"/>
    <col min="1025" max="1025" width="93.42578125" customWidth="1"/>
    <col min="1026" max="1026" width="16.28515625" customWidth="1"/>
    <col min="1027" max="1027" width="16.85546875" customWidth="1"/>
    <col min="1028" max="1028" width="17" customWidth="1"/>
    <col min="1029" max="1029" width="16.28515625" customWidth="1"/>
    <col min="1030" max="1030" width="15.42578125" customWidth="1"/>
    <col min="1031" max="1031" width="16" customWidth="1"/>
    <col min="1032" max="1032" width="17.28515625" customWidth="1"/>
    <col min="1033" max="1033" width="17" customWidth="1"/>
    <col min="1034" max="1034" width="15.42578125" customWidth="1"/>
    <col min="1035" max="1035" width="15" customWidth="1"/>
    <col min="1281" max="1281" width="93.42578125" customWidth="1"/>
    <col min="1282" max="1282" width="16.28515625" customWidth="1"/>
    <col min="1283" max="1283" width="16.85546875" customWidth="1"/>
    <col min="1284" max="1284" width="17" customWidth="1"/>
    <col min="1285" max="1285" width="16.28515625" customWidth="1"/>
    <col min="1286" max="1286" width="15.42578125" customWidth="1"/>
    <col min="1287" max="1287" width="16" customWidth="1"/>
    <col min="1288" max="1288" width="17.28515625" customWidth="1"/>
    <col min="1289" max="1289" width="17" customWidth="1"/>
    <col min="1290" max="1290" width="15.42578125" customWidth="1"/>
    <col min="1291" max="1291" width="15" customWidth="1"/>
    <col min="1537" max="1537" width="93.42578125" customWidth="1"/>
    <col min="1538" max="1538" width="16.28515625" customWidth="1"/>
    <col min="1539" max="1539" width="16.85546875" customWidth="1"/>
    <col min="1540" max="1540" width="17" customWidth="1"/>
    <col min="1541" max="1541" width="16.28515625" customWidth="1"/>
    <col min="1542" max="1542" width="15.42578125" customWidth="1"/>
    <col min="1543" max="1543" width="16" customWidth="1"/>
    <col min="1544" max="1544" width="17.28515625" customWidth="1"/>
    <col min="1545" max="1545" width="17" customWidth="1"/>
    <col min="1546" max="1546" width="15.42578125" customWidth="1"/>
    <col min="1547" max="1547" width="15" customWidth="1"/>
    <col min="1793" max="1793" width="93.42578125" customWidth="1"/>
    <col min="1794" max="1794" width="16.28515625" customWidth="1"/>
    <col min="1795" max="1795" width="16.85546875" customWidth="1"/>
    <col min="1796" max="1796" width="17" customWidth="1"/>
    <col min="1797" max="1797" width="16.28515625" customWidth="1"/>
    <col min="1798" max="1798" width="15.42578125" customWidth="1"/>
    <col min="1799" max="1799" width="16" customWidth="1"/>
    <col min="1800" max="1800" width="17.28515625" customWidth="1"/>
    <col min="1801" max="1801" width="17" customWidth="1"/>
    <col min="1802" max="1802" width="15.42578125" customWidth="1"/>
    <col min="1803" max="1803" width="15" customWidth="1"/>
    <col min="2049" max="2049" width="93.42578125" customWidth="1"/>
    <col min="2050" max="2050" width="16.28515625" customWidth="1"/>
    <col min="2051" max="2051" width="16.85546875" customWidth="1"/>
    <col min="2052" max="2052" width="17" customWidth="1"/>
    <col min="2053" max="2053" width="16.28515625" customWidth="1"/>
    <col min="2054" max="2054" width="15.42578125" customWidth="1"/>
    <col min="2055" max="2055" width="16" customWidth="1"/>
    <col min="2056" max="2056" width="17.28515625" customWidth="1"/>
    <col min="2057" max="2057" width="17" customWidth="1"/>
    <col min="2058" max="2058" width="15.42578125" customWidth="1"/>
    <col min="2059" max="2059" width="15" customWidth="1"/>
    <col min="2305" max="2305" width="93.42578125" customWidth="1"/>
    <col min="2306" max="2306" width="16.28515625" customWidth="1"/>
    <col min="2307" max="2307" width="16.85546875" customWidth="1"/>
    <col min="2308" max="2308" width="17" customWidth="1"/>
    <col min="2309" max="2309" width="16.28515625" customWidth="1"/>
    <col min="2310" max="2310" width="15.42578125" customWidth="1"/>
    <col min="2311" max="2311" width="16" customWidth="1"/>
    <col min="2312" max="2312" width="17.28515625" customWidth="1"/>
    <col min="2313" max="2313" width="17" customWidth="1"/>
    <col min="2314" max="2314" width="15.42578125" customWidth="1"/>
    <col min="2315" max="2315" width="15" customWidth="1"/>
    <col min="2561" max="2561" width="93.42578125" customWidth="1"/>
    <col min="2562" max="2562" width="16.28515625" customWidth="1"/>
    <col min="2563" max="2563" width="16.85546875" customWidth="1"/>
    <col min="2564" max="2564" width="17" customWidth="1"/>
    <col min="2565" max="2565" width="16.28515625" customWidth="1"/>
    <col min="2566" max="2566" width="15.42578125" customWidth="1"/>
    <col min="2567" max="2567" width="16" customWidth="1"/>
    <col min="2568" max="2568" width="17.28515625" customWidth="1"/>
    <col min="2569" max="2569" width="17" customWidth="1"/>
    <col min="2570" max="2570" width="15.42578125" customWidth="1"/>
    <col min="2571" max="2571" width="15" customWidth="1"/>
    <col min="2817" max="2817" width="93.42578125" customWidth="1"/>
    <col min="2818" max="2818" width="16.28515625" customWidth="1"/>
    <col min="2819" max="2819" width="16.85546875" customWidth="1"/>
    <col min="2820" max="2820" width="17" customWidth="1"/>
    <col min="2821" max="2821" width="16.28515625" customWidth="1"/>
    <col min="2822" max="2822" width="15.42578125" customWidth="1"/>
    <col min="2823" max="2823" width="16" customWidth="1"/>
    <col min="2824" max="2824" width="17.28515625" customWidth="1"/>
    <col min="2825" max="2825" width="17" customWidth="1"/>
    <col min="2826" max="2826" width="15.42578125" customWidth="1"/>
    <col min="2827" max="2827" width="15" customWidth="1"/>
    <col min="3073" max="3073" width="93.42578125" customWidth="1"/>
    <col min="3074" max="3074" width="16.28515625" customWidth="1"/>
    <col min="3075" max="3075" width="16.85546875" customWidth="1"/>
    <col min="3076" max="3076" width="17" customWidth="1"/>
    <col min="3077" max="3077" width="16.28515625" customWidth="1"/>
    <col min="3078" max="3078" width="15.42578125" customWidth="1"/>
    <col min="3079" max="3079" width="16" customWidth="1"/>
    <col min="3080" max="3080" width="17.28515625" customWidth="1"/>
    <col min="3081" max="3081" width="17" customWidth="1"/>
    <col min="3082" max="3082" width="15.42578125" customWidth="1"/>
    <col min="3083" max="3083" width="15" customWidth="1"/>
    <col min="3329" max="3329" width="93.42578125" customWidth="1"/>
    <col min="3330" max="3330" width="16.28515625" customWidth="1"/>
    <col min="3331" max="3331" width="16.85546875" customWidth="1"/>
    <col min="3332" max="3332" width="17" customWidth="1"/>
    <col min="3333" max="3333" width="16.28515625" customWidth="1"/>
    <col min="3334" max="3334" width="15.42578125" customWidth="1"/>
    <col min="3335" max="3335" width="16" customWidth="1"/>
    <col min="3336" max="3336" width="17.28515625" customWidth="1"/>
    <col min="3337" max="3337" width="17" customWidth="1"/>
    <col min="3338" max="3338" width="15.42578125" customWidth="1"/>
    <col min="3339" max="3339" width="15" customWidth="1"/>
    <col min="3585" max="3585" width="93.42578125" customWidth="1"/>
    <col min="3586" max="3586" width="16.28515625" customWidth="1"/>
    <col min="3587" max="3587" width="16.85546875" customWidth="1"/>
    <col min="3588" max="3588" width="17" customWidth="1"/>
    <col min="3589" max="3589" width="16.28515625" customWidth="1"/>
    <col min="3590" max="3590" width="15.42578125" customWidth="1"/>
    <col min="3591" max="3591" width="16" customWidth="1"/>
    <col min="3592" max="3592" width="17.28515625" customWidth="1"/>
    <col min="3593" max="3593" width="17" customWidth="1"/>
    <col min="3594" max="3594" width="15.42578125" customWidth="1"/>
    <col min="3595" max="3595" width="15" customWidth="1"/>
    <col min="3841" max="3841" width="93.42578125" customWidth="1"/>
    <col min="3842" max="3842" width="16.28515625" customWidth="1"/>
    <col min="3843" max="3843" width="16.85546875" customWidth="1"/>
    <col min="3844" max="3844" width="17" customWidth="1"/>
    <col min="3845" max="3845" width="16.28515625" customWidth="1"/>
    <col min="3846" max="3846" width="15.42578125" customWidth="1"/>
    <col min="3847" max="3847" width="16" customWidth="1"/>
    <col min="3848" max="3848" width="17.28515625" customWidth="1"/>
    <col min="3849" max="3849" width="17" customWidth="1"/>
    <col min="3850" max="3850" width="15.42578125" customWidth="1"/>
    <col min="3851" max="3851" width="15" customWidth="1"/>
    <col min="4097" max="4097" width="93.42578125" customWidth="1"/>
    <col min="4098" max="4098" width="16.28515625" customWidth="1"/>
    <col min="4099" max="4099" width="16.85546875" customWidth="1"/>
    <col min="4100" max="4100" width="17" customWidth="1"/>
    <col min="4101" max="4101" width="16.28515625" customWidth="1"/>
    <col min="4102" max="4102" width="15.42578125" customWidth="1"/>
    <col min="4103" max="4103" width="16" customWidth="1"/>
    <col min="4104" max="4104" width="17.28515625" customWidth="1"/>
    <col min="4105" max="4105" width="17" customWidth="1"/>
    <col min="4106" max="4106" width="15.42578125" customWidth="1"/>
    <col min="4107" max="4107" width="15" customWidth="1"/>
    <col min="4353" max="4353" width="93.42578125" customWidth="1"/>
    <col min="4354" max="4354" width="16.28515625" customWidth="1"/>
    <col min="4355" max="4355" width="16.85546875" customWidth="1"/>
    <col min="4356" max="4356" width="17" customWidth="1"/>
    <col min="4357" max="4357" width="16.28515625" customWidth="1"/>
    <col min="4358" max="4358" width="15.42578125" customWidth="1"/>
    <col min="4359" max="4359" width="16" customWidth="1"/>
    <col min="4360" max="4360" width="17.28515625" customWidth="1"/>
    <col min="4361" max="4361" width="17" customWidth="1"/>
    <col min="4362" max="4362" width="15.42578125" customWidth="1"/>
    <col min="4363" max="4363" width="15" customWidth="1"/>
    <col min="4609" max="4609" width="93.42578125" customWidth="1"/>
    <col min="4610" max="4610" width="16.28515625" customWidth="1"/>
    <col min="4611" max="4611" width="16.85546875" customWidth="1"/>
    <col min="4612" max="4612" width="17" customWidth="1"/>
    <col min="4613" max="4613" width="16.28515625" customWidth="1"/>
    <col min="4614" max="4614" width="15.42578125" customWidth="1"/>
    <col min="4615" max="4615" width="16" customWidth="1"/>
    <col min="4616" max="4616" width="17.28515625" customWidth="1"/>
    <col min="4617" max="4617" width="17" customWidth="1"/>
    <col min="4618" max="4618" width="15.42578125" customWidth="1"/>
    <col min="4619" max="4619" width="15" customWidth="1"/>
    <col min="4865" max="4865" width="93.42578125" customWidth="1"/>
    <col min="4866" max="4866" width="16.28515625" customWidth="1"/>
    <col min="4867" max="4867" width="16.85546875" customWidth="1"/>
    <col min="4868" max="4868" width="17" customWidth="1"/>
    <col min="4869" max="4869" width="16.28515625" customWidth="1"/>
    <col min="4870" max="4870" width="15.42578125" customWidth="1"/>
    <col min="4871" max="4871" width="16" customWidth="1"/>
    <col min="4872" max="4872" width="17.28515625" customWidth="1"/>
    <col min="4873" max="4873" width="17" customWidth="1"/>
    <col min="4874" max="4874" width="15.42578125" customWidth="1"/>
    <col min="4875" max="4875" width="15" customWidth="1"/>
    <col min="5121" max="5121" width="93.42578125" customWidth="1"/>
    <col min="5122" max="5122" width="16.28515625" customWidth="1"/>
    <col min="5123" max="5123" width="16.85546875" customWidth="1"/>
    <col min="5124" max="5124" width="17" customWidth="1"/>
    <col min="5125" max="5125" width="16.28515625" customWidth="1"/>
    <col min="5126" max="5126" width="15.42578125" customWidth="1"/>
    <col min="5127" max="5127" width="16" customWidth="1"/>
    <col min="5128" max="5128" width="17.28515625" customWidth="1"/>
    <col min="5129" max="5129" width="17" customWidth="1"/>
    <col min="5130" max="5130" width="15.42578125" customWidth="1"/>
    <col min="5131" max="5131" width="15" customWidth="1"/>
    <col min="5377" max="5377" width="93.42578125" customWidth="1"/>
    <col min="5378" max="5378" width="16.28515625" customWidth="1"/>
    <col min="5379" max="5379" width="16.85546875" customWidth="1"/>
    <col min="5380" max="5380" width="17" customWidth="1"/>
    <col min="5381" max="5381" width="16.28515625" customWidth="1"/>
    <col min="5382" max="5382" width="15.42578125" customWidth="1"/>
    <col min="5383" max="5383" width="16" customWidth="1"/>
    <col min="5384" max="5384" width="17.28515625" customWidth="1"/>
    <col min="5385" max="5385" width="17" customWidth="1"/>
    <col min="5386" max="5386" width="15.42578125" customWidth="1"/>
    <col min="5387" max="5387" width="15" customWidth="1"/>
    <col min="5633" max="5633" width="93.42578125" customWidth="1"/>
    <col min="5634" max="5634" width="16.28515625" customWidth="1"/>
    <col min="5635" max="5635" width="16.85546875" customWidth="1"/>
    <col min="5636" max="5636" width="17" customWidth="1"/>
    <col min="5637" max="5637" width="16.28515625" customWidth="1"/>
    <col min="5638" max="5638" width="15.42578125" customWidth="1"/>
    <col min="5639" max="5639" width="16" customWidth="1"/>
    <col min="5640" max="5640" width="17.28515625" customWidth="1"/>
    <col min="5641" max="5641" width="17" customWidth="1"/>
    <col min="5642" max="5642" width="15.42578125" customWidth="1"/>
    <col min="5643" max="5643" width="15" customWidth="1"/>
    <col min="5889" max="5889" width="93.42578125" customWidth="1"/>
    <col min="5890" max="5890" width="16.28515625" customWidth="1"/>
    <col min="5891" max="5891" width="16.85546875" customWidth="1"/>
    <col min="5892" max="5892" width="17" customWidth="1"/>
    <col min="5893" max="5893" width="16.28515625" customWidth="1"/>
    <col min="5894" max="5894" width="15.42578125" customWidth="1"/>
    <col min="5895" max="5895" width="16" customWidth="1"/>
    <col min="5896" max="5896" width="17.28515625" customWidth="1"/>
    <col min="5897" max="5897" width="17" customWidth="1"/>
    <col min="5898" max="5898" width="15.42578125" customWidth="1"/>
    <col min="5899" max="5899" width="15" customWidth="1"/>
    <col min="6145" max="6145" width="93.42578125" customWidth="1"/>
    <col min="6146" max="6146" width="16.28515625" customWidth="1"/>
    <col min="6147" max="6147" width="16.85546875" customWidth="1"/>
    <col min="6148" max="6148" width="17" customWidth="1"/>
    <col min="6149" max="6149" width="16.28515625" customWidth="1"/>
    <col min="6150" max="6150" width="15.42578125" customWidth="1"/>
    <col min="6151" max="6151" width="16" customWidth="1"/>
    <col min="6152" max="6152" width="17.28515625" customWidth="1"/>
    <col min="6153" max="6153" width="17" customWidth="1"/>
    <col min="6154" max="6154" width="15.42578125" customWidth="1"/>
    <col min="6155" max="6155" width="15" customWidth="1"/>
    <col min="6401" max="6401" width="93.42578125" customWidth="1"/>
    <col min="6402" max="6402" width="16.28515625" customWidth="1"/>
    <col min="6403" max="6403" width="16.85546875" customWidth="1"/>
    <col min="6404" max="6404" width="17" customWidth="1"/>
    <col min="6405" max="6405" width="16.28515625" customWidth="1"/>
    <col min="6406" max="6406" width="15.42578125" customWidth="1"/>
    <col min="6407" max="6407" width="16" customWidth="1"/>
    <col min="6408" max="6408" width="17.28515625" customWidth="1"/>
    <col min="6409" max="6409" width="17" customWidth="1"/>
    <col min="6410" max="6410" width="15.42578125" customWidth="1"/>
    <col min="6411" max="6411" width="15" customWidth="1"/>
    <col min="6657" max="6657" width="93.42578125" customWidth="1"/>
    <col min="6658" max="6658" width="16.28515625" customWidth="1"/>
    <col min="6659" max="6659" width="16.85546875" customWidth="1"/>
    <col min="6660" max="6660" width="17" customWidth="1"/>
    <col min="6661" max="6661" width="16.28515625" customWidth="1"/>
    <col min="6662" max="6662" width="15.42578125" customWidth="1"/>
    <col min="6663" max="6663" width="16" customWidth="1"/>
    <col min="6664" max="6664" width="17.28515625" customWidth="1"/>
    <col min="6665" max="6665" width="17" customWidth="1"/>
    <col min="6666" max="6666" width="15.42578125" customWidth="1"/>
    <col min="6667" max="6667" width="15" customWidth="1"/>
    <col min="6913" max="6913" width="93.42578125" customWidth="1"/>
    <col min="6914" max="6914" width="16.28515625" customWidth="1"/>
    <col min="6915" max="6915" width="16.85546875" customWidth="1"/>
    <col min="6916" max="6916" width="17" customWidth="1"/>
    <col min="6917" max="6917" width="16.28515625" customWidth="1"/>
    <col min="6918" max="6918" width="15.42578125" customWidth="1"/>
    <col min="6919" max="6919" width="16" customWidth="1"/>
    <col min="6920" max="6920" width="17.28515625" customWidth="1"/>
    <col min="6921" max="6921" width="17" customWidth="1"/>
    <col min="6922" max="6922" width="15.42578125" customWidth="1"/>
    <col min="6923" max="6923" width="15" customWidth="1"/>
    <col min="7169" max="7169" width="93.42578125" customWidth="1"/>
    <col min="7170" max="7170" width="16.28515625" customWidth="1"/>
    <col min="7171" max="7171" width="16.85546875" customWidth="1"/>
    <col min="7172" max="7172" width="17" customWidth="1"/>
    <col min="7173" max="7173" width="16.28515625" customWidth="1"/>
    <col min="7174" max="7174" width="15.42578125" customWidth="1"/>
    <col min="7175" max="7175" width="16" customWidth="1"/>
    <col min="7176" max="7176" width="17.28515625" customWidth="1"/>
    <col min="7177" max="7177" width="17" customWidth="1"/>
    <col min="7178" max="7178" width="15.42578125" customWidth="1"/>
    <col min="7179" max="7179" width="15" customWidth="1"/>
    <col min="7425" max="7425" width="93.42578125" customWidth="1"/>
    <col min="7426" max="7426" width="16.28515625" customWidth="1"/>
    <col min="7427" max="7427" width="16.85546875" customWidth="1"/>
    <col min="7428" max="7428" width="17" customWidth="1"/>
    <col min="7429" max="7429" width="16.28515625" customWidth="1"/>
    <col min="7430" max="7430" width="15.42578125" customWidth="1"/>
    <col min="7431" max="7431" width="16" customWidth="1"/>
    <col min="7432" max="7432" width="17.28515625" customWidth="1"/>
    <col min="7433" max="7433" width="17" customWidth="1"/>
    <col min="7434" max="7434" width="15.42578125" customWidth="1"/>
    <col min="7435" max="7435" width="15" customWidth="1"/>
    <col min="7681" max="7681" width="93.42578125" customWidth="1"/>
    <col min="7682" max="7682" width="16.28515625" customWidth="1"/>
    <col min="7683" max="7683" width="16.85546875" customWidth="1"/>
    <col min="7684" max="7684" width="17" customWidth="1"/>
    <col min="7685" max="7685" width="16.28515625" customWidth="1"/>
    <col min="7686" max="7686" width="15.42578125" customWidth="1"/>
    <col min="7687" max="7687" width="16" customWidth="1"/>
    <col min="7688" max="7688" width="17.28515625" customWidth="1"/>
    <col min="7689" max="7689" width="17" customWidth="1"/>
    <col min="7690" max="7690" width="15.42578125" customWidth="1"/>
    <col min="7691" max="7691" width="15" customWidth="1"/>
    <col min="7937" max="7937" width="93.42578125" customWidth="1"/>
    <col min="7938" max="7938" width="16.28515625" customWidth="1"/>
    <col min="7939" max="7939" width="16.85546875" customWidth="1"/>
    <col min="7940" max="7940" width="17" customWidth="1"/>
    <col min="7941" max="7941" width="16.28515625" customWidth="1"/>
    <col min="7942" max="7942" width="15.42578125" customWidth="1"/>
    <col min="7943" max="7943" width="16" customWidth="1"/>
    <col min="7944" max="7944" width="17.28515625" customWidth="1"/>
    <col min="7945" max="7945" width="17" customWidth="1"/>
    <col min="7946" max="7946" width="15.42578125" customWidth="1"/>
    <col min="7947" max="7947" width="15" customWidth="1"/>
    <col min="8193" max="8193" width="93.42578125" customWidth="1"/>
    <col min="8194" max="8194" width="16.28515625" customWidth="1"/>
    <col min="8195" max="8195" width="16.85546875" customWidth="1"/>
    <col min="8196" max="8196" width="17" customWidth="1"/>
    <col min="8197" max="8197" width="16.28515625" customWidth="1"/>
    <col min="8198" max="8198" width="15.42578125" customWidth="1"/>
    <col min="8199" max="8199" width="16" customWidth="1"/>
    <col min="8200" max="8200" width="17.28515625" customWidth="1"/>
    <col min="8201" max="8201" width="17" customWidth="1"/>
    <col min="8202" max="8202" width="15.42578125" customWidth="1"/>
    <col min="8203" max="8203" width="15" customWidth="1"/>
    <col min="8449" max="8449" width="93.42578125" customWidth="1"/>
    <col min="8450" max="8450" width="16.28515625" customWidth="1"/>
    <col min="8451" max="8451" width="16.85546875" customWidth="1"/>
    <col min="8452" max="8452" width="17" customWidth="1"/>
    <col min="8453" max="8453" width="16.28515625" customWidth="1"/>
    <col min="8454" max="8454" width="15.42578125" customWidth="1"/>
    <col min="8455" max="8455" width="16" customWidth="1"/>
    <col min="8456" max="8456" width="17.28515625" customWidth="1"/>
    <col min="8457" max="8457" width="17" customWidth="1"/>
    <col min="8458" max="8458" width="15.42578125" customWidth="1"/>
    <col min="8459" max="8459" width="15" customWidth="1"/>
    <col min="8705" max="8705" width="93.42578125" customWidth="1"/>
    <col min="8706" max="8706" width="16.28515625" customWidth="1"/>
    <col min="8707" max="8707" width="16.85546875" customWidth="1"/>
    <col min="8708" max="8708" width="17" customWidth="1"/>
    <col min="8709" max="8709" width="16.28515625" customWidth="1"/>
    <col min="8710" max="8710" width="15.42578125" customWidth="1"/>
    <col min="8711" max="8711" width="16" customWidth="1"/>
    <col min="8712" max="8712" width="17.28515625" customWidth="1"/>
    <col min="8713" max="8713" width="17" customWidth="1"/>
    <col min="8714" max="8714" width="15.42578125" customWidth="1"/>
    <col min="8715" max="8715" width="15" customWidth="1"/>
    <col min="8961" max="8961" width="93.42578125" customWidth="1"/>
    <col min="8962" max="8962" width="16.28515625" customWidth="1"/>
    <col min="8963" max="8963" width="16.85546875" customWidth="1"/>
    <col min="8964" max="8964" width="17" customWidth="1"/>
    <col min="8965" max="8965" width="16.28515625" customWidth="1"/>
    <col min="8966" max="8966" width="15.42578125" customWidth="1"/>
    <col min="8967" max="8967" width="16" customWidth="1"/>
    <col min="8968" max="8968" width="17.28515625" customWidth="1"/>
    <col min="8969" max="8969" width="17" customWidth="1"/>
    <col min="8970" max="8970" width="15.42578125" customWidth="1"/>
    <col min="8971" max="8971" width="15" customWidth="1"/>
    <col min="9217" max="9217" width="93.42578125" customWidth="1"/>
    <col min="9218" max="9218" width="16.28515625" customWidth="1"/>
    <col min="9219" max="9219" width="16.85546875" customWidth="1"/>
    <col min="9220" max="9220" width="17" customWidth="1"/>
    <col min="9221" max="9221" width="16.28515625" customWidth="1"/>
    <col min="9222" max="9222" width="15.42578125" customWidth="1"/>
    <col min="9223" max="9223" width="16" customWidth="1"/>
    <col min="9224" max="9224" width="17.28515625" customWidth="1"/>
    <col min="9225" max="9225" width="17" customWidth="1"/>
    <col min="9226" max="9226" width="15.42578125" customWidth="1"/>
    <col min="9227" max="9227" width="15" customWidth="1"/>
    <col min="9473" max="9473" width="93.42578125" customWidth="1"/>
    <col min="9474" max="9474" width="16.28515625" customWidth="1"/>
    <col min="9475" max="9475" width="16.85546875" customWidth="1"/>
    <col min="9476" max="9476" width="17" customWidth="1"/>
    <col min="9477" max="9477" width="16.28515625" customWidth="1"/>
    <col min="9478" max="9478" width="15.42578125" customWidth="1"/>
    <col min="9479" max="9479" width="16" customWidth="1"/>
    <col min="9480" max="9480" width="17.28515625" customWidth="1"/>
    <col min="9481" max="9481" width="17" customWidth="1"/>
    <col min="9482" max="9482" width="15.42578125" customWidth="1"/>
    <col min="9483" max="9483" width="15" customWidth="1"/>
    <col min="9729" max="9729" width="93.42578125" customWidth="1"/>
    <col min="9730" max="9730" width="16.28515625" customWidth="1"/>
    <col min="9731" max="9731" width="16.85546875" customWidth="1"/>
    <col min="9732" max="9732" width="17" customWidth="1"/>
    <col min="9733" max="9733" width="16.28515625" customWidth="1"/>
    <col min="9734" max="9734" width="15.42578125" customWidth="1"/>
    <col min="9735" max="9735" width="16" customWidth="1"/>
    <col min="9736" max="9736" width="17.28515625" customWidth="1"/>
    <col min="9737" max="9737" width="17" customWidth="1"/>
    <col min="9738" max="9738" width="15.42578125" customWidth="1"/>
    <col min="9739" max="9739" width="15" customWidth="1"/>
    <col min="9985" max="9985" width="93.42578125" customWidth="1"/>
    <col min="9986" max="9986" width="16.28515625" customWidth="1"/>
    <col min="9987" max="9987" width="16.85546875" customWidth="1"/>
    <col min="9988" max="9988" width="17" customWidth="1"/>
    <col min="9989" max="9989" width="16.28515625" customWidth="1"/>
    <col min="9990" max="9990" width="15.42578125" customWidth="1"/>
    <col min="9991" max="9991" width="16" customWidth="1"/>
    <col min="9992" max="9992" width="17.28515625" customWidth="1"/>
    <col min="9993" max="9993" width="17" customWidth="1"/>
    <col min="9994" max="9994" width="15.42578125" customWidth="1"/>
    <col min="9995" max="9995" width="15" customWidth="1"/>
    <col min="10241" max="10241" width="93.42578125" customWidth="1"/>
    <col min="10242" max="10242" width="16.28515625" customWidth="1"/>
    <col min="10243" max="10243" width="16.85546875" customWidth="1"/>
    <col min="10244" max="10244" width="17" customWidth="1"/>
    <col min="10245" max="10245" width="16.28515625" customWidth="1"/>
    <col min="10246" max="10246" width="15.42578125" customWidth="1"/>
    <col min="10247" max="10247" width="16" customWidth="1"/>
    <col min="10248" max="10248" width="17.28515625" customWidth="1"/>
    <col min="10249" max="10249" width="17" customWidth="1"/>
    <col min="10250" max="10250" width="15.42578125" customWidth="1"/>
    <col min="10251" max="10251" width="15" customWidth="1"/>
    <col min="10497" max="10497" width="93.42578125" customWidth="1"/>
    <col min="10498" max="10498" width="16.28515625" customWidth="1"/>
    <col min="10499" max="10499" width="16.85546875" customWidth="1"/>
    <col min="10500" max="10500" width="17" customWidth="1"/>
    <col min="10501" max="10501" width="16.28515625" customWidth="1"/>
    <col min="10502" max="10502" width="15.42578125" customWidth="1"/>
    <col min="10503" max="10503" width="16" customWidth="1"/>
    <col min="10504" max="10504" width="17.28515625" customWidth="1"/>
    <col min="10505" max="10505" width="17" customWidth="1"/>
    <col min="10506" max="10506" width="15.42578125" customWidth="1"/>
    <col min="10507" max="10507" width="15" customWidth="1"/>
    <col min="10753" max="10753" width="93.42578125" customWidth="1"/>
    <col min="10754" max="10754" width="16.28515625" customWidth="1"/>
    <col min="10755" max="10755" width="16.85546875" customWidth="1"/>
    <col min="10756" max="10756" width="17" customWidth="1"/>
    <col min="10757" max="10757" width="16.28515625" customWidth="1"/>
    <col min="10758" max="10758" width="15.42578125" customWidth="1"/>
    <col min="10759" max="10759" width="16" customWidth="1"/>
    <col min="10760" max="10760" width="17.28515625" customWidth="1"/>
    <col min="10761" max="10761" width="17" customWidth="1"/>
    <col min="10762" max="10762" width="15.42578125" customWidth="1"/>
    <col min="10763" max="10763" width="15" customWidth="1"/>
    <col min="11009" max="11009" width="93.42578125" customWidth="1"/>
    <col min="11010" max="11010" width="16.28515625" customWidth="1"/>
    <col min="11011" max="11011" width="16.85546875" customWidth="1"/>
    <col min="11012" max="11012" width="17" customWidth="1"/>
    <col min="11013" max="11013" width="16.28515625" customWidth="1"/>
    <col min="11014" max="11014" width="15.42578125" customWidth="1"/>
    <col min="11015" max="11015" width="16" customWidth="1"/>
    <col min="11016" max="11016" width="17.28515625" customWidth="1"/>
    <col min="11017" max="11017" width="17" customWidth="1"/>
    <col min="11018" max="11018" width="15.42578125" customWidth="1"/>
    <col min="11019" max="11019" width="15" customWidth="1"/>
    <col min="11265" max="11265" width="93.42578125" customWidth="1"/>
    <col min="11266" max="11266" width="16.28515625" customWidth="1"/>
    <col min="11267" max="11267" width="16.85546875" customWidth="1"/>
    <col min="11268" max="11268" width="17" customWidth="1"/>
    <col min="11269" max="11269" width="16.28515625" customWidth="1"/>
    <col min="11270" max="11270" width="15.42578125" customWidth="1"/>
    <col min="11271" max="11271" width="16" customWidth="1"/>
    <col min="11272" max="11272" width="17.28515625" customWidth="1"/>
    <col min="11273" max="11273" width="17" customWidth="1"/>
    <col min="11274" max="11274" width="15.42578125" customWidth="1"/>
    <col min="11275" max="11275" width="15" customWidth="1"/>
    <col min="11521" max="11521" width="93.42578125" customWidth="1"/>
    <col min="11522" max="11522" width="16.28515625" customWidth="1"/>
    <col min="11523" max="11523" width="16.85546875" customWidth="1"/>
    <col min="11524" max="11524" width="17" customWidth="1"/>
    <col min="11525" max="11525" width="16.28515625" customWidth="1"/>
    <col min="11526" max="11526" width="15.42578125" customWidth="1"/>
    <col min="11527" max="11527" width="16" customWidth="1"/>
    <col min="11528" max="11528" width="17.28515625" customWidth="1"/>
    <col min="11529" max="11529" width="17" customWidth="1"/>
    <col min="11530" max="11530" width="15.42578125" customWidth="1"/>
    <col min="11531" max="11531" width="15" customWidth="1"/>
    <col min="11777" max="11777" width="93.42578125" customWidth="1"/>
    <col min="11778" max="11778" width="16.28515625" customWidth="1"/>
    <col min="11779" max="11779" width="16.85546875" customWidth="1"/>
    <col min="11780" max="11780" width="17" customWidth="1"/>
    <col min="11781" max="11781" width="16.28515625" customWidth="1"/>
    <col min="11782" max="11782" width="15.42578125" customWidth="1"/>
    <col min="11783" max="11783" width="16" customWidth="1"/>
    <col min="11784" max="11784" width="17.28515625" customWidth="1"/>
    <col min="11785" max="11785" width="17" customWidth="1"/>
    <col min="11786" max="11786" width="15.42578125" customWidth="1"/>
    <col min="11787" max="11787" width="15" customWidth="1"/>
    <col min="12033" max="12033" width="93.42578125" customWidth="1"/>
    <col min="12034" max="12034" width="16.28515625" customWidth="1"/>
    <col min="12035" max="12035" width="16.85546875" customWidth="1"/>
    <col min="12036" max="12036" width="17" customWidth="1"/>
    <col min="12037" max="12037" width="16.28515625" customWidth="1"/>
    <col min="12038" max="12038" width="15.42578125" customWidth="1"/>
    <col min="12039" max="12039" width="16" customWidth="1"/>
    <col min="12040" max="12040" width="17.28515625" customWidth="1"/>
    <col min="12041" max="12041" width="17" customWidth="1"/>
    <col min="12042" max="12042" width="15.42578125" customWidth="1"/>
    <col min="12043" max="12043" width="15" customWidth="1"/>
    <col min="12289" max="12289" width="93.42578125" customWidth="1"/>
    <col min="12290" max="12290" width="16.28515625" customWidth="1"/>
    <col min="12291" max="12291" width="16.85546875" customWidth="1"/>
    <col min="12292" max="12292" width="17" customWidth="1"/>
    <col min="12293" max="12293" width="16.28515625" customWidth="1"/>
    <col min="12294" max="12294" width="15.42578125" customWidth="1"/>
    <col min="12295" max="12295" width="16" customWidth="1"/>
    <col min="12296" max="12296" width="17.28515625" customWidth="1"/>
    <col min="12297" max="12297" width="17" customWidth="1"/>
    <col min="12298" max="12298" width="15.42578125" customWidth="1"/>
    <col min="12299" max="12299" width="15" customWidth="1"/>
    <col min="12545" max="12545" width="93.42578125" customWidth="1"/>
    <col min="12546" max="12546" width="16.28515625" customWidth="1"/>
    <col min="12547" max="12547" width="16.85546875" customWidth="1"/>
    <col min="12548" max="12548" width="17" customWidth="1"/>
    <col min="12549" max="12549" width="16.28515625" customWidth="1"/>
    <col min="12550" max="12550" width="15.42578125" customWidth="1"/>
    <col min="12551" max="12551" width="16" customWidth="1"/>
    <col min="12552" max="12552" width="17.28515625" customWidth="1"/>
    <col min="12553" max="12553" width="17" customWidth="1"/>
    <col min="12554" max="12554" width="15.42578125" customWidth="1"/>
    <col min="12555" max="12555" width="15" customWidth="1"/>
    <col min="12801" max="12801" width="93.42578125" customWidth="1"/>
    <col min="12802" max="12802" width="16.28515625" customWidth="1"/>
    <col min="12803" max="12803" width="16.85546875" customWidth="1"/>
    <col min="12804" max="12804" width="17" customWidth="1"/>
    <col min="12805" max="12805" width="16.28515625" customWidth="1"/>
    <col min="12806" max="12806" width="15.42578125" customWidth="1"/>
    <col min="12807" max="12807" width="16" customWidth="1"/>
    <col min="12808" max="12808" width="17.28515625" customWidth="1"/>
    <col min="12809" max="12809" width="17" customWidth="1"/>
    <col min="12810" max="12810" width="15.42578125" customWidth="1"/>
    <col min="12811" max="12811" width="15" customWidth="1"/>
    <col min="13057" max="13057" width="93.42578125" customWidth="1"/>
    <col min="13058" max="13058" width="16.28515625" customWidth="1"/>
    <col min="13059" max="13059" width="16.85546875" customWidth="1"/>
    <col min="13060" max="13060" width="17" customWidth="1"/>
    <col min="13061" max="13061" width="16.28515625" customWidth="1"/>
    <col min="13062" max="13062" width="15.42578125" customWidth="1"/>
    <col min="13063" max="13063" width="16" customWidth="1"/>
    <col min="13064" max="13064" width="17.28515625" customWidth="1"/>
    <col min="13065" max="13065" width="17" customWidth="1"/>
    <col min="13066" max="13066" width="15.42578125" customWidth="1"/>
    <col min="13067" max="13067" width="15" customWidth="1"/>
    <col min="13313" max="13313" width="93.42578125" customWidth="1"/>
    <col min="13314" max="13314" width="16.28515625" customWidth="1"/>
    <col min="13315" max="13315" width="16.85546875" customWidth="1"/>
    <col min="13316" max="13316" width="17" customWidth="1"/>
    <col min="13317" max="13317" width="16.28515625" customWidth="1"/>
    <col min="13318" max="13318" width="15.42578125" customWidth="1"/>
    <col min="13319" max="13319" width="16" customWidth="1"/>
    <col min="13320" max="13320" width="17.28515625" customWidth="1"/>
    <col min="13321" max="13321" width="17" customWidth="1"/>
    <col min="13322" max="13322" width="15.42578125" customWidth="1"/>
    <col min="13323" max="13323" width="15" customWidth="1"/>
    <col min="13569" max="13569" width="93.42578125" customWidth="1"/>
    <col min="13570" max="13570" width="16.28515625" customWidth="1"/>
    <col min="13571" max="13571" width="16.85546875" customWidth="1"/>
    <col min="13572" max="13572" width="17" customWidth="1"/>
    <col min="13573" max="13573" width="16.28515625" customWidth="1"/>
    <col min="13574" max="13574" width="15.42578125" customWidth="1"/>
    <col min="13575" max="13575" width="16" customWidth="1"/>
    <col min="13576" max="13576" width="17.28515625" customWidth="1"/>
    <col min="13577" max="13577" width="17" customWidth="1"/>
    <col min="13578" max="13578" width="15.42578125" customWidth="1"/>
    <col min="13579" max="13579" width="15" customWidth="1"/>
    <col min="13825" max="13825" width="93.42578125" customWidth="1"/>
    <col min="13826" max="13826" width="16.28515625" customWidth="1"/>
    <col min="13827" max="13827" width="16.85546875" customWidth="1"/>
    <col min="13828" max="13828" width="17" customWidth="1"/>
    <col min="13829" max="13829" width="16.28515625" customWidth="1"/>
    <col min="13830" max="13830" width="15.42578125" customWidth="1"/>
    <col min="13831" max="13831" width="16" customWidth="1"/>
    <col min="13832" max="13832" width="17.28515625" customWidth="1"/>
    <col min="13833" max="13833" width="17" customWidth="1"/>
    <col min="13834" max="13834" width="15.42578125" customWidth="1"/>
    <col min="13835" max="13835" width="15" customWidth="1"/>
    <col min="14081" max="14081" width="93.42578125" customWidth="1"/>
    <col min="14082" max="14082" width="16.28515625" customWidth="1"/>
    <col min="14083" max="14083" width="16.85546875" customWidth="1"/>
    <col min="14084" max="14084" width="17" customWidth="1"/>
    <col min="14085" max="14085" width="16.28515625" customWidth="1"/>
    <col min="14086" max="14086" width="15.42578125" customWidth="1"/>
    <col min="14087" max="14087" width="16" customWidth="1"/>
    <col min="14088" max="14088" width="17.28515625" customWidth="1"/>
    <col min="14089" max="14089" width="17" customWidth="1"/>
    <col min="14090" max="14090" width="15.42578125" customWidth="1"/>
    <col min="14091" max="14091" width="15" customWidth="1"/>
    <col min="14337" max="14337" width="93.42578125" customWidth="1"/>
    <col min="14338" max="14338" width="16.28515625" customWidth="1"/>
    <col min="14339" max="14339" width="16.85546875" customWidth="1"/>
    <col min="14340" max="14340" width="17" customWidth="1"/>
    <col min="14341" max="14341" width="16.28515625" customWidth="1"/>
    <col min="14342" max="14342" width="15.42578125" customWidth="1"/>
    <col min="14343" max="14343" width="16" customWidth="1"/>
    <col min="14344" max="14344" width="17.28515625" customWidth="1"/>
    <col min="14345" max="14345" width="17" customWidth="1"/>
    <col min="14346" max="14346" width="15.42578125" customWidth="1"/>
    <col min="14347" max="14347" width="15" customWidth="1"/>
    <col min="14593" max="14593" width="93.42578125" customWidth="1"/>
    <col min="14594" max="14594" width="16.28515625" customWidth="1"/>
    <col min="14595" max="14595" width="16.85546875" customWidth="1"/>
    <col min="14596" max="14596" width="17" customWidth="1"/>
    <col min="14597" max="14597" width="16.28515625" customWidth="1"/>
    <col min="14598" max="14598" width="15.42578125" customWidth="1"/>
    <col min="14599" max="14599" width="16" customWidth="1"/>
    <col min="14600" max="14600" width="17.28515625" customWidth="1"/>
    <col min="14601" max="14601" width="17" customWidth="1"/>
    <col min="14602" max="14602" width="15.42578125" customWidth="1"/>
    <col min="14603" max="14603" width="15" customWidth="1"/>
    <col min="14849" max="14849" width="93.42578125" customWidth="1"/>
    <col min="14850" max="14850" width="16.28515625" customWidth="1"/>
    <col min="14851" max="14851" width="16.85546875" customWidth="1"/>
    <col min="14852" max="14852" width="17" customWidth="1"/>
    <col min="14853" max="14853" width="16.28515625" customWidth="1"/>
    <col min="14854" max="14854" width="15.42578125" customWidth="1"/>
    <col min="14855" max="14855" width="16" customWidth="1"/>
    <col min="14856" max="14856" width="17.28515625" customWidth="1"/>
    <col min="14857" max="14857" width="17" customWidth="1"/>
    <col min="14858" max="14858" width="15.42578125" customWidth="1"/>
    <col min="14859" max="14859" width="15" customWidth="1"/>
    <col min="15105" max="15105" width="93.42578125" customWidth="1"/>
    <col min="15106" max="15106" width="16.28515625" customWidth="1"/>
    <col min="15107" max="15107" width="16.85546875" customWidth="1"/>
    <col min="15108" max="15108" width="17" customWidth="1"/>
    <col min="15109" max="15109" width="16.28515625" customWidth="1"/>
    <col min="15110" max="15110" width="15.42578125" customWidth="1"/>
    <col min="15111" max="15111" width="16" customWidth="1"/>
    <col min="15112" max="15112" width="17.28515625" customWidth="1"/>
    <col min="15113" max="15113" width="17" customWidth="1"/>
    <col min="15114" max="15114" width="15.42578125" customWidth="1"/>
    <col min="15115" max="15115" width="15" customWidth="1"/>
    <col min="15361" max="15361" width="93.42578125" customWidth="1"/>
    <col min="15362" max="15362" width="16.28515625" customWidth="1"/>
    <col min="15363" max="15363" width="16.85546875" customWidth="1"/>
    <col min="15364" max="15364" width="17" customWidth="1"/>
    <col min="15365" max="15365" width="16.28515625" customWidth="1"/>
    <col min="15366" max="15366" width="15.42578125" customWidth="1"/>
    <col min="15367" max="15367" width="16" customWidth="1"/>
    <col min="15368" max="15368" width="17.28515625" customWidth="1"/>
    <col min="15369" max="15369" width="17" customWidth="1"/>
    <col min="15370" max="15370" width="15.42578125" customWidth="1"/>
    <col min="15371" max="15371" width="15" customWidth="1"/>
    <col min="15617" max="15617" width="93.42578125" customWidth="1"/>
    <col min="15618" max="15618" width="16.28515625" customWidth="1"/>
    <col min="15619" max="15619" width="16.85546875" customWidth="1"/>
    <col min="15620" max="15620" width="17" customWidth="1"/>
    <col min="15621" max="15621" width="16.28515625" customWidth="1"/>
    <col min="15622" max="15622" width="15.42578125" customWidth="1"/>
    <col min="15623" max="15623" width="16" customWidth="1"/>
    <col min="15624" max="15624" width="17.28515625" customWidth="1"/>
    <col min="15625" max="15625" width="17" customWidth="1"/>
    <col min="15626" max="15626" width="15.42578125" customWidth="1"/>
    <col min="15627" max="15627" width="15" customWidth="1"/>
    <col min="15873" max="15873" width="93.42578125" customWidth="1"/>
    <col min="15874" max="15874" width="16.28515625" customWidth="1"/>
    <col min="15875" max="15875" width="16.85546875" customWidth="1"/>
    <col min="15876" max="15876" width="17" customWidth="1"/>
    <col min="15877" max="15877" width="16.28515625" customWidth="1"/>
    <col min="15878" max="15878" width="15.42578125" customWidth="1"/>
    <col min="15879" max="15879" width="16" customWidth="1"/>
    <col min="15880" max="15880" width="17.28515625" customWidth="1"/>
    <col min="15881" max="15881" width="17" customWidth="1"/>
    <col min="15882" max="15882" width="15.42578125" customWidth="1"/>
    <col min="15883" max="15883" width="15" customWidth="1"/>
    <col min="16129" max="16129" width="93.42578125" customWidth="1"/>
    <col min="16130" max="16130" width="16.28515625" customWidth="1"/>
    <col min="16131" max="16131" width="16.85546875" customWidth="1"/>
    <col min="16132" max="16132" width="17" customWidth="1"/>
    <col min="16133" max="16133" width="16.28515625" customWidth="1"/>
    <col min="16134" max="16134" width="15.42578125" customWidth="1"/>
    <col min="16135" max="16135" width="16" customWidth="1"/>
    <col min="16136" max="16136" width="17.28515625" customWidth="1"/>
    <col min="16137" max="16137" width="17" customWidth="1"/>
    <col min="16138" max="16138" width="15.42578125" customWidth="1"/>
    <col min="16139" max="16139" width="15" customWidth="1"/>
  </cols>
  <sheetData>
    <row r="1" spans="1:11" ht="17.25" thickBot="1">
      <c r="A1" s="3" t="s">
        <v>23</v>
      </c>
      <c r="B1" s="2"/>
      <c r="C1" s="2"/>
      <c r="D1" s="2"/>
      <c r="E1" s="2"/>
      <c r="F1" s="2"/>
      <c r="G1" s="3"/>
      <c r="H1" s="2"/>
      <c r="I1" s="2"/>
      <c r="J1" s="2"/>
      <c r="K1" s="2"/>
    </row>
    <row r="2" spans="1:11" ht="36" customHeight="1" thickBot="1">
      <c r="A2" s="4" t="s">
        <v>24</v>
      </c>
      <c r="B2" s="5" t="s">
        <v>25</v>
      </c>
      <c r="C2" s="5" t="s">
        <v>26</v>
      </c>
      <c r="D2" s="5" t="s">
        <v>27</v>
      </c>
      <c r="E2" s="6" t="s">
        <v>28</v>
      </c>
      <c r="F2" s="6" t="s">
        <v>29</v>
      </c>
      <c r="G2" s="5" t="s">
        <v>30</v>
      </c>
      <c r="H2" s="5" t="s">
        <v>31</v>
      </c>
      <c r="I2" s="5" t="s">
        <v>32</v>
      </c>
      <c r="J2" s="5" t="s">
        <v>33</v>
      </c>
      <c r="K2" s="5" t="s">
        <v>34</v>
      </c>
    </row>
    <row r="3" spans="1:11" ht="21.75" customHeight="1" thickBot="1">
      <c r="A3" s="7" t="s">
        <v>35</v>
      </c>
      <c r="B3" s="8">
        <v>40400</v>
      </c>
      <c r="C3" s="8">
        <v>40800</v>
      </c>
      <c r="D3" s="8">
        <v>39000</v>
      </c>
      <c r="E3" s="8">
        <v>39500</v>
      </c>
      <c r="F3" s="8">
        <v>39500</v>
      </c>
      <c r="G3" s="9">
        <v>39500</v>
      </c>
      <c r="H3" s="10">
        <v>34500</v>
      </c>
      <c r="I3" s="10">
        <v>30000</v>
      </c>
      <c r="J3" s="10">
        <v>30000</v>
      </c>
      <c r="K3" s="10">
        <v>30000</v>
      </c>
    </row>
    <row r="4" spans="1:11" ht="21.75" customHeight="1" thickBot="1">
      <c r="A4" s="7" t="s">
        <v>36</v>
      </c>
      <c r="B4" s="8">
        <v>10600</v>
      </c>
      <c r="C4" s="8">
        <v>11000</v>
      </c>
      <c r="D4" s="8">
        <v>9000</v>
      </c>
      <c r="E4" s="8">
        <v>10000</v>
      </c>
      <c r="F4" s="8">
        <v>10000</v>
      </c>
      <c r="G4" s="9">
        <v>10000</v>
      </c>
      <c r="H4" s="10">
        <v>8400</v>
      </c>
      <c r="I4" s="10">
        <v>8400</v>
      </c>
      <c r="J4" s="10">
        <v>8400</v>
      </c>
      <c r="K4" s="10">
        <v>8400</v>
      </c>
    </row>
    <row r="5" spans="1:11" ht="21.75" customHeight="1" thickBot="1">
      <c r="A5" s="7" t="s">
        <v>37</v>
      </c>
      <c r="B5" s="8">
        <v>1100</v>
      </c>
      <c r="C5" s="8">
        <v>1150</v>
      </c>
      <c r="D5" s="8">
        <v>1000</v>
      </c>
      <c r="E5" s="8">
        <v>1000</v>
      </c>
      <c r="F5" s="8">
        <v>1000</v>
      </c>
      <c r="G5" s="9">
        <v>1000</v>
      </c>
      <c r="H5" s="10">
        <v>1115</v>
      </c>
      <c r="I5" s="10">
        <v>1115</v>
      </c>
      <c r="J5" s="10">
        <v>1000</v>
      </c>
      <c r="K5" s="10">
        <v>1000</v>
      </c>
    </row>
    <row r="6" spans="1:11" ht="21.75" customHeight="1" thickBot="1">
      <c r="A6" s="7" t="s">
        <v>38</v>
      </c>
      <c r="B6" s="8">
        <v>17000</v>
      </c>
      <c r="C6" s="8">
        <v>17300</v>
      </c>
      <c r="D6" s="8">
        <v>16000</v>
      </c>
      <c r="E6" s="8">
        <v>17000</v>
      </c>
      <c r="F6" s="8">
        <v>17000</v>
      </c>
      <c r="G6" s="9">
        <v>17000</v>
      </c>
      <c r="H6" s="10">
        <v>15000</v>
      </c>
      <c r="I6" s="10">
        <v>15000</v>
      </c>
      <c r="J6" s="10">
        <v>15000</v>
      </c>
      <c r="K6" s="10">
        <v>15000</v>
      </c>
    </row>
    <row r="7" spans="1:11" ht="21.75" customHeight="1" thickBot="1">
      <c r="A7" s="7" t="s">
        <v>39</v>
      </c>
      <c r="B7" s="8">
        <v>3060</v>
      </c>
      <c r="C7" s="8">
        <v>3100</v>
      </c>
      <c r="D7" s="8">
        <v>2000</v>
      </c>
      <c r="E7" s="8">
        <v>3000</v>
      </c>
      <c r="F7" s="8">
        <v>3000</v>
      </c>
      <c r="G7" s="9">
        <v>3000</v>
      </c>
      <c r="H7" s="10">
        <v>3000</v>
      </c>
      <c r="I7" s="10">
        <v>3000</v>
      </c>
      <c r="J7" s="10">
        <v>3000</v>
      </c>
      <c r="K7" s="10">
        <v>3000</v>
      </c>
    </row>
    <row r="8" spans="1:11" ht="21.75" customHeight="1" thickBot="1">
      <c r="A8" s="7" t="s">
        <v>40</v>
      </c>
      <c r="B8" s="8">
        <v>1550</v>
      </c>
      <c r="C8" s="8">
        <v>1620</v>
      </c>
      <c r="D8" s="8">
        <v>1100</v>
      </c>
      <c r="E8" s="8">
        <v>1200</v>
      </c>
      <c r="F8" s="8">
        <v>1200</v>
      </c>
      <c r="G8" s="9">
        <v>1200</v>
      </c>
      <c r="H8" s="10">
        <v>1200</v>
      </c>
      <c r="I8" s="10">
        <v>1200</v>
      </c>
      <c r="J8" s="10">
        <v>1200</v>
      </c>
      <c r="K8" s="10">
        <v>1200</v>
      </c>
    </row>
    <row r="9" spans="1:11" ht="21.75" customHeight="1" thickBot="1">
      <c r="A9" s="7" t="s">
        <v>41</v>
      </c>
      <c r="B9" s="8">
        <v>2640</v>
      </c>
      <c r="C9" s="8">
        <v>2700</v>
      </c>
      <c r="D9" s="11">
        <v>0</v>
      </c>
      <c r="E9" s="11" t="s">
        <v>42</v>
      </c>
      <c r="F9" s="11" t="s">
        <v>43</v>
      </c>
      <c r="G9" s="12" t="s">
        <v>44</v>
      </c>
      <c r="H9" s="13" t="s">
        <v>44</v>
      </c>
      <c r="I9" s="13" t="s">
        <v>44</v>
      </c>
      <c r="J9" s="13" t="s">
        <v>44</v>
      </c>
      <c r="K9" s="13" t="s">
        <v>44</v>
      </c>
    </row>
    <row r="10" spans="1:11" ht="21.75" customHeight="1" thickBot="1">
      <c r="A10" s="7" t="s">
        <v>45</v>
      </c>
      <c r="B10" s="11">
        <v>400</v>
      </c>
      <c r="C10" s="11">
        <v>2500</v>
      </c>
      <c r="D10" s="11">
        <v>3500</v>
      </c>
      <c r="E10" s="8">
        <v>3600</v>
      </c>
      <c r="F10" s="8">
        <v>3600</v>
      </c>
      <c r="G10" s="9">
        <v>3600</v>
      </c>
      <c r="H10" s="10">
        <v>3600</v>
      </c>
      <c r="I10" s="10">
        <v>3600</v>
      </c>
      <c r="J10" s="10">
        <v>3600</v>
      </c>
      <c r="K10" s="10">
        <v>3600</v>
      </c>
    </row>
    <row r="11" spans="1:11" ht="21.75" customHeight="1" thickBot="1">
      <c r="A11" s="7" t="s">
        <v>46</v>
      </c>
      <c r="B11" s="8">
        <v>8500</v>
      </c>
      <c r="C11" s="8">
        <v>7500</v>
      </c>
      <c r="D11" s="8">
        <v>3000</v>
      </c>
      <c r="E11" s="8">
        <v>3500</v>
      </c>
      <c r="F11" s="8">
        <v>3500</v>
      </c>
      <c r="G11" s="9">
        <v>3500</v>
      </c>
      <c r="H11" s="10">
        <v>3500</v>
      </c>
      <c r="I11" s="10">
        <v>3500</v>
      </c>
      <c r="J11" s="10">
        <v>3500</v>
      </c>
      <c r="K11" s="10">
        <v>3500</v>
      </c>
    </row>
    <row r="12" spans="1:11" ht="21.75" customHeight="1" thickBot="1">
      <c r="A12" s="7" t="s">
        <v>47</v>
      </c>
      <c r="B12" s="8">
        <v>3600</v>
      </c>
      <c r="C12" s="8">
        <v>4000</v>
      </c>
      <c r="D12" s="8">
        <v>1000</v>
      </c>
      <c r="E12" s="8">
        <v>1500</v>
      </c>
      <c r="F12" s="8">
        <v>1500</v>
      </c>
      <c r="G12" s="9">
        <v>1500</v>
      </c>
      <c r="H12" s="10">
        <v>1500</v>
      </c>
      <c r="I12" s="10">
        <v>1500</v>
      </c>
      <c r="J12" s="10">
        <v>1500</v>
      </c>
      <c r="K12" s="10">
        <v>1500</v>
      </c>
    </row>
    <row r="13" spans="1:11" ht="21.75" customHeight="1" thickBot="1">
      <c r="A13" s="14" t="s">
        <v>48</v>
      </c>
      <c r="B13" s="15">
        <v>88850</v>
      </c>
      <c r="C13" s="15">
        <v>91670</v>
      </c>
      <c r="D13" s="15">
        <v>75600</v>
      </c>
      <c r="E13" s="15">
        <v>80300</v>
      </c>
      <c r="F13" s="15">
        <f t="shared" ref="F13:K13" si="0">SUM(F3:F12)</f>
        <v>80300</v>
      </c>
      <c r="G13" s="16">
        <f t="shared" si="0"/>
        <v>80300</v>
      </c>
      <c r="H13" s="17">
        <f t="shared" si="0"/>
        <v>71815</v>
      </c>
      <c r="I13" s="17">
        <f t="shared" si="0"/>
        <v>67315</v>
      </c>
      <c r="J13" s="17">
        <f t="shared" si="0"/>
        <v>67200</v>
      </c>
      <c r="K13" s="17">
        <f t="shared" si="0"/>
        <v>67200</v>
      </c>
    </row>
    <row r="14" spans="1:11" ht="21.75" customHeight="1" thickBot="1">
      <c r="A14" s="18" t="s">
        <v>49</v>
      </c>
      <c r="B14" s="8">
        <v>106000</v>
      </c>
      <c r="C14" s="8">
        <v>107000</v>
      </c>
      <c r="D14" s="8">
        <v>135000</v>
      </c>
      <c r="E14" s="8">
        <v>160500</v>
      </c>
      <c r="F14" s="8">
        <v>150500</v>
      </c>
      <c r="G14" s="9">
        <v>137000</v>
      </c>
      <c r="H14" s="10">
        <v>174000</v>
      </c>
      <c r="I14" s="10">
        <v>177201</v>
      </c>
      <c r="J14" s="10">
        <v>166850</v>
      </c>
      <c r="K14" s="10">
        <v>168028</v>
      </c>
    </row>
    <row r="15" spans="1:11" ht="21.75" customHeight="1" thickBot="1">
      <c r="A15" s="18" t="s">
        <v>50</v>
      </c>
      <c r="B15" s="19"/>
      <c r="C15" s="19"/>
      <c r="D15" s="19"/>
      <c r="E15" s="19"/>
      <c r="F15" s="19"/>
      <c r="G15" s="20"/>
      <c r="H15" s="21"/>
      <c r="I15" s="21"/>
      <c r="J15" s="21"/>
      <c r="K15" s="21"/>
    </row>
    <row r="16" spans="1:11" ht="21.75" customHeight="1" thickBot="1">
      <c r="A16" s="18" t="s">
        <v>51</v>
      </c>
      <c r="B16" s="19"/>
      <c r="C16" s="19"/>
      <c r="D16" s="19"/>
      <c r="E16" s="19"/>
      <c r="F16" s="19"/>
      <c r="G16" s="22">
        <v>15000</v>
      </c>
      <c r="H16" s="23">
        <v>16000</v>
      </c>
      <c r="I16" s="23">
        <v>16000</v>
      </c>
      <c r="J16" s="23">
        <v>18000</v>
      </c>
      <c r="K16" s="23">
        <v>18000</v>
      </c>
    </row>
    <row r="17" spans="1:14" ht="21.75" customHeight="1" thickBot="1">
      <c r="A17" s="18" t="s">
        <v>52</v>
      </c>
      <c r="B17" s="8">
        <v>8400</v>
      </c>
      <c r="C17" s="8">
        <v>8700</v>
      </c>
      <c r="D17" s="8">
        <v>9000</v>
      </c>
      <c r="E17" s="8">
        <v>20000</v>
      </c>
      <c r="F17" s="8">
        <v>20000</v>
      </c>
      <c r="G17" s="9">
        <v>20000</v>
      </c>
      <c r="H17" s="10">
        <v>20000</v>
      </c>
      <c r="I17" s="10">
        <v>20000</v>
      </c>
      <c r="J17" s="10">
        <v>50000</v>
      </c>
      <c r="K17" s="10">
        <v>80000</v>
      </c>
    </row>
    <row r="18" spans="1:14" ht="21.75" customHeight="1" thickBot="1">
      <c r="A18" s="18" t="s">
        <v>53</v>
      </c>
      <c r="B18" s="8">
        <v>61000</v>
      </c>
      <c r="C18" s="8">
        <v>62000</v>
      </c>
      <c r="D18" s="8">
        <v>63000</v>
      </c>
      <c r="E18" s="8">
        <v>85000</v>
      </c>
      <c r="F18" s="8">
        <v>85000</v>
      </c>
      <c r="G18" s="9">
        <v>85000</v>
      </c>
      <c r="H18" s="10">
        <v>85000</v>
      </c>
      <c r="I18" s="10">
        <v>65000</v>
      </c>
      <c r="J18" s="10">
        <v>65000</v>
      </c>
      <c r="K18" s="10">
        <v>78493</v>
      </c>
    </row>
    <row r="19" spans="1:14" ht="21.75" customHeight="1" thickBot="1">
      <c r="A19" s="24" t="s">
        <v>54</v>
      </c>
      <c r="B19" s="15">
        <v>175400</v>
      </c>
      <c r="C19" s="15">
        <v>177700</v>
      </c>
      <c r="D19" s="15">
        <v>207000</v>
      </c>
      <c r="E19" s="15">
        <v>265500</v>
      </c>
      <c r="F19" s="15">
        <f t="shared" ref="F19:K19" si="1">SUM(F14:F18)</f>
        <v>255500</v>
      </c>
      <c r="G19" s="16">
        <f t="shared" si="1"/>
        <v>257000</v>
      </c>
      <c r="H19" s="16">
        <f t="shared" si="1"/>
        <v>295000</v>
      </c>
      <c r="I19" s="16">
        <f t="shared" si="1"/>
        <v>278201</v>
      </c>
      <c r="J19" s="16">
        <f t="shared" si="1"/>
        <v>299850</v>
      </c>
      <c r="K19" s="16">
        <f t="shared" si="1"/>
        <v>344521</v>
      </c>
    </row>
    <row r="20" spans="1:14" ht="21.75" customHeight="1" thickBot="1">
      <c r="A20" s="7" t="s">
        <v>55</v>
      </c>
      <c r="B20" s="8">
        <v>276100</v>
      </c>
      <c r="C20" s="25">
        <v>295009</v>
      </c>
      <c r="D20" s="8">
        <v>349549</v>
      </c>
      <c r="E20" s="8">
        <v>397000</v>
      </c>
      <c r="F20" s="8">
        <v>362000</v>
      </c>
      <c r="G20" s="9">
        <v>364000</v>
      </c>
      <c r="H20" s="26">
        <v>364000</v>
      </c>
      <c r="I20" s="26">
        <v>343176</v>
      </c>
      <c r="J20" s="26">
        <v>391341</v>
      </c>
      <c r="K20" s="26">
        <v>391036</v>
      </c>
    </row>
    <row r="21" spans="1:14" ht="21.75" customHeight="1" thickBot="1">
      <c r="A21" s="7" t="s">
        <v>56</v>
      </c>
      <c r="B21" s="8"/>
      <c r="C21" s="25"/>
      <c r="D21" s="8"/>
      <c r="E21" s="8"/>
      <c r="F21" s="8"/>
      <c r="G21" s="9">
        <v>92487</v>
      </c>
      <c r="H21" s="26">
        <v>92487</v>
      </c>
      <c r="I21" s="26">
        <v>92487</v>
      </c>
      <c r="J21" s="26">
        <v>208487</v>
      </c>
      <c r="K21" s="26">
        <v>268487</v>
      </c>
      <c r="L21" s="473"/>
      <c r="M21" s="473"/>
      <c r="N21" s="473"/>
    </row>
    <row r="22" spans="1:14" ht="21.75" customHeight="1" thickBot="1">
      <c r="A22" s="18" t="s">
        <v>57</v>
      </c>
      <c r="B22" s="8">
        <v>3600</v>
      </c>
      <c r="C22" s="25">
        <v>3700</v>
      </c>
      <c r="D22" s="8">
        <v>2800</v>
      </c>
      <c r="E22" s="8">
        <v>4000</v>
      </c>
      <c r="F22" s="8">
        <v>4000</v>
      </c>
      <c r="G22" s="9">
        <v>4000</v>
      </c>
      <c r="H22" s="10">
        <v>0</v>
      </c>
      <c r="I22" s="10">
        <v>0</v>
      </c>
      <c r="J22" s="10">
        <v>0</v>
      </c>
      <c r="K22" s="10">
        <v>0</v>
      </c>
      <c r="L22" s="472"/>
      <c r="M22" s="39"/>
      <c r="N22" s="39"/>
    </row>
    <row r="23" spans="1:14" ht="21.75" customHeight="1" thickBot="1">
      <c r="A23" s="7" t="s">
        <v>58</v>
      </c>
      <c r="B23" s="8">
        <v>27500</v>
      </c>
      <c r="C23" s="25">
        <v>32000</v>
      </c>
      <c r="D23" s="8">
        <v>10000</v>
      </c>
      <c r="E23" s="8">
        <v>10000</v>
      </c>
      <c r="F23" s="8">
        <v>10000</v>
      </c>
      <c r="G23" s="9">
        <v>10000</v>
      </c>
      <c r="H23" s="10">
        <v>10000</v>
      </c>
      <c r="I23" s="10">
        <v>10000</v>
      </c>
      <c r="J23" s="10">
        <v>11997</v>
      </c>
      <c r="K23" s="10">
        <v>10000</v>
      </c>
      <c r="L23" s="39"/>
      <c r="M23" s="39"/>
      <c r="N23" s="39"/>
    </row>
    <row r="24" spans="1:14" ht="21.75" customHeight="1" thickBot="1">
      <c r="A24" s="18" t="s">
        <v>59</v>
      </c>
      <c r="B24" s="8">
        <v>61000</v>
      </c>
      <c r="C24" s="25">
        <v>63000</v>
      </c>
      <c r="D24" s="8">
        <v>64000</v>
      </c>
      <c r="E24" s="8">
        <v>73000</v>
      </c>
      <c r="F24" s="8">
        <v>73000</v>
      </c>
      <c r="G24" s="9">
        <v>73000</v>
      </c>
      <c r="H24" s="10">
        <v>75000</v>
      </c>
      <c r="I24" s="10">
        <v>65000</v>
      </c>
      <c r="J24" s="10">
        <v>65000</v>
      </c>
      <c r="K24" s="10">
        <v>65000</v>
      </c>
    </row>
    <row r="25" spans="1:14" ht="21.75" customHeight="1" thickBot="1">
      <c r="A25" s="24" t="s">
        <v>60</v>
      </c>
      <c r="B25" s="15">
        <v>368200</v>
      </c>
      <c r="C25" s="15">
        <v>393709</v>
      </c>
      <c r="D25" s="15">
        <v>426349</v>
      </c>
      <c r="E25" s="15">
        <v>484000</v>
      </c>
      <c r="F25" s="15">
        <f t="shared" ref="F25:K25" si="2">SUM(F20:F24)</f>
        <v>449000</v>
      </c>
      <c r="G25" s="16">
        <f t="shared" si="2"/>
        <v>543487</v>
      </c>
      <c r="H25" s="16">
        <f t="shared" si="2"/>
        <v>541487</v>
      </c>
      <c r="I25" s="16">
        <f t="shared" si="2"/>
        <v>510663</v>
      </c>
      <c r="J25" s="16">
        <f t="shared" si="2"/>
        <v>676825</v>
      </c>
      <c r="K25" s="16">
        <f t="shared" si="2"/>
        <v>734523</v>
      </c>
    </row>
    <row r="26" spans="1:14" ht="21.75" customHeight="1" thickBot="1">
      <c r="A26" s="18" t="s">
        <v>61</v>
      </c>
      <c r="B26" s="19"/>
      <c r="C26" s="19"/>
      <c r="D26" s="19"/>
      <c r="E26" s="19"/>
      <c r="F26" s="19"/>
      <c r="G26" s="20"/>
      <c r="H26" s="21"/>
      <c r="I26" s="21"/>
      <c r="J26" s="21"/>
      <c r="K26" s="21"/>
    </row>
    <row r="27" spans="1:14" ht="21.75" customHeight="1" thickBot="1">
      <c r="A27" s="7" t="s">
        <v>62</v>
      </c>
      <c r="B27" s="19"/>
      <c r="C27" s="19"/>
      <c r="D27" s="19"/>
      <c r="E27" s="19"/>
      <c r="F27" s="19"/>
      <c r="G27" s="20"/>
      <c r="H27" s="21"/>
      <c r="I27" s="21"/>
      <c r="J27" s="21"/>
      <c r="K27" s="21"/>
    </row>
    <row r="28" spans="1:14" ht="21.75" customHeight="1" thickBot="1">
      <c r="A28" s="7" t="s">
        <v>63</v>
      </c>
      <c r="B28" s="19"/>
      <c r="C28" s="19"/>
      <c r="D28" s="19"/>
      <c r="E28" s="19"/>
      <c r="F28" s="19"/>
      <c r="G28" s="20"/>
      <c r="H28" s="21"/>
      <c r="I28" s="21"/>
      <c r="J28" s="21"/>
      <c r="K28" s="21"/>
    </row>
    <row r="29" spans="1:14" ht="21.75" customHeight="1" thickBot="1">
      <c r="A29" s="7" t="s">
        <v>64</v>
      </c>
      <c r="B29" s="19"/>
      <c r="C29" s="19"/>
      <c r="D29" s="19"/>
      <c r="E29" s="19"/>
      <c r="F29" s="19"/>
      <c r="G29" s="20"/>
      <c r="H29" s="21"/>
      <c r="I29" s="21"/>
      <c r="J29" s="21"/>
      <c r="K29" s="21"/>
    </row>
    <row r="30" spans="1:14" ht="21.75" customHeight="1" thickBot="1">
      <c r="A30" s="7" t="s">
        <v>65</v>
      </c>
      <c r="B30" s="19"/>
      <c r="C30" s="19"/>
      <c r="D30" s="19"/>
      <c r="E30" s="19"/>
      <c r="F30" s="19"/>
      <c r="G30" s="20"/>
      <c r="H30" s="21"/>
      <c r="I30" s="21"/>
      <c r="J30" s="21"/>
      <c r="K30" s="21"/>
    </row>
    <row r="31" spans="1:14" ht="21.75" customHeight="1" thickBot="1">
      <c r="A31" s="18" t="s">
        <v>66</v>
      </c>
      <c r="B31" s="19"/>
      <c r="C31" s="19"/>
      <c r="D31" s="19"/>
      <c r="E31" s="19"/>
      <c r="F31" s="19"/>
      <c r="G31" s="20"/>
      <c r="H31" s="21"/>
      <c r="I31" s="21"/>
      <c r="J31" s="21"/>
      <c r="K31" s="21"/>
    </row>
    <row r="32" spans="1:14" ht="21.75" customHeight="1" thickBot="1">
      <c r="A32" s="18" t="s">
        <v>67</v>
      </c>
      <c r="B32" s="19"/>
      <c r="C32" s="19"/>
      <c r="D32" s="19"/>
      <c r="E32" s="19"/>
      <c r="F32" s="19"/>
      <c r="G32" s="20"/>
      <c r="H32" s="21"/>
      <c r="I32" s="21"/>
      <c r="J32" s="21"/>
      <c r="K32" s="21"/>
    </row>
    <row r="33" spans="1:11" ht="21.75" customHeight="1" thickBot="1">
      <c r="A33" s="18" t="s">
        <v>68</v>
      </c>
      <c r="B33" s="19"/>
      <c r="C33" s="19"/>
      <c r="D33" s="19"/>
      <c r="E33" s="19"/>
      <c r="F33" s="19"/>
      <c r="G33" s="20"/>
      <c r="H33" s="21"/>
      <c r="I33" s="21"/>
      <c r="J33" s="21"/>
      <c r="K33" s="21"/>
    </row>
    <row r="34" spans="1:11" ht="21.75" customHeight="1" thickBot="1">
      <c r="A34" s="18" t="s">
        <v>69</v>
      </c>
      <c r="B34" s="19"/>
      <c r="C34" s="19"/>
      <c r="D34" s="19"/>
      <c r="E34" s="19"/>
      <c r="F34" s="19"/>
      <c r="G34" s="20"/>
      <c r="H34" s="21"/>
      <c r="I34" s="21"/>
      <c r="J34" s="21"/>
      <c r="K34" s="21"/>
    </row>
    <row r="35" spans="1:11" ht="21.75" customHeight="1" thickBot="1">
      <c r="A35" s="18" t="s">
        <v>70</v>
      </c>
      <c r="B35" s="19"/>
      <c r="C35" s="11">
        <v>6500</v>
      </c>
      <c r="D35" s="11">
        <v>15000</v>
      </c>
      <c r="E35" s="11" t="s">
        <v>42</v>
      </c>
      <c r="F35" s="11">
        <v>0</v>
      </c>
      <c r="G35" s="12">
        <v>0</v>
      </c>
      <c r="H35" s="13">
        <v>0</v>
      </c>
      <c r="I35" s="13">
        <v>0</v>
      </c>
      <c r="J35" s="13">
        <v>0</v>
      </c>
      <c r="K35" s="13">
        <v>0</v>
      </c>
    </row>
    <row r="36" spans="1:11" ht="21.75" customHeight="1" thickBot="1">
      <c r="A36" s="18" t="s">
        <v>71</v>
      </c>
      <c r="B36" s="19"/>
      <c r="C36" s="11">
        <v>1500</v>
      </c>
      <c r="D36" s="11">
        <v>3000</v>
      </c>
      <c r="E36" s="8">
        <v>3500</v>
      </c>
      <c r="F36" s="8">
        <v>3500</v>
      </c>
      <c r="G36" s="9">
        <v>3500</v>
      </c>
      <c r="H36" s="10">
        <v>3500</v>
      </c>
      <c r="I36" s="10">
        <v>3500</v>
      </c>
      <c r="J36" s="10">
        <v>3500</v>
      </c>
      <c r="K36" s="10">
        <v>3500</v>
      </c>
    </row>
    <row r="37" spans="1:11" ht="21.75" customHeight="1" thickBot="1">
      <c r="A37" s="18" t="s">
        <v>72</v>
      </c>
      <c r="B37" s="19"/>
      <c r="C37" s="11">
        <v>650</v>
      </c>
      <c r="D37" s="11">
        <v>750</v>
      </c>
      <c r="E37" s="11">
        <v>500</v>
      </c>
      <c r="F37" s="11">
        <v>500</v>
      </c>
      <c r="G37" s="12">
        <v>500</v>
      </c>
      <c r="H37" s="13">
        <v>500</v>
      </c>
      <c r="I37" s="13">
        <v>500</v>
      </c>
      <c r="J37" s="13">
        <v>500</v>
      </c>
      <c r="K37" s="13">
        <v>500</v>
      </c>
    </row>
    <row r="38" spans="1:11" ht="21.75" customHeight="1" thickBot="1">
      <c r="A38" s="24" t="s">
        <v>73</v>
      </c>
      <c r="B38" s="27">
        <v>0</v>
      </c>
      <c r="C38" s="16">
        <v>8650</v>
      </c>
      <c r="D38" s="16">
        <v>18750</v>
      </c>
      <c r="E38" s="15">
        <v>4000</v>
      </c>
      <c r="F38" s="15">
        <f>SUM(F26:F37)</f>
        <v>4000</v>
      </c>
      <c r="G38" s="16">
        <f>SUM(G35:G37)</f>
        <v>4000</v>
      </c>
      <c r="H38" s="16">
        <f>SUM(H35:H37)</f>
        <v>4000</v>
      </c>
      <c r="I38" s="16">
        <f>SUM(I35:I37)</f>
        <v>4000</v>
      </c>
      <c r="J38" s="16">
        <f>SUM(J35:J37)</f>
        <v>4000</v>
      </c>
      <c r="K38" s="16">
        <f>SUM(K35:K37)</f>
        <v>4000</v>
      </c>
    </row>
    <row r="39" spans="1:11" ht="21.75" customHeight="1" thickBot="1">
      <c r="A39" s="7" t="s">
        <v>74</v>
      </c>
      <c r="B39" s="19"/>
      <c r="C39" s="19"/>
      <c r="D39" s="19"/>
      <c r="E39" s="19"/>
      <c r="F39" s="19"/>
      <c r="G39" s="20"/>
      <c r="H39" s="21"/>
      <c r="I39" s="21"/>
      <c r="J39" s="21"/>
      <c r="K39" s="21"/>
    </row>
    <row r="40" spans="1:11" ht="21.75" customHeight="1" thickBot="1">
      <c r="A40" s="7" t="s">
        <v>75</v>
      </c>
      <c r="B40" s="19"/>
      <c r="C40" s="19"/>
      <c r="D40" s="19"/>
      <c r="E40" s="28">
        <v>20000</v>
      </c>
      <c r="F40" s="11">
        <v>20000</v>
      </c>
      <c r="G40" s="12">
        <v>20000</v>
      </c>
      <c r="H40" s="13">
        <v>20000</v>
      </c>
      <c r="I40" s="13">
        <v>20000</v>
      </c>
      <c r="J40" s="13">
        <v>25000</v>
      </c>
      <c r="K40" s="13">
        <v>20000</v>
      </c>
    </row>
    <row r="41" spans="1:11" ht="21.75" customHeight="1" thickBot="1">
      <c r="A41" s="7" t="s">
        <v>76</v>
      </c>
      <c r="B41" s="19"/>
      <c r="C41" s="19"/>
      <c r="D41" s="19"/>
      <c r="E41" s="19"/>
      <c r="F41" s="19"/>
      <c r="G41" s="20"/>
      <c r="H41" s="21"/>
      <c r="I41" s="21"/>
      <c r="J41" s="21"/>
      <c r="K41" s="21"/>
    </row>
    <row r="42" spans="1:11" ht="21.75" customHeight="1" thickBot="1">
      <c r="A42" s="18" t="s">
        <v>77</v>
      </c>
      <c r="B42" s="8">
        <v>1150</v>
      </c>
      <c r="C42" s="8">
        <v>1350</v>
      </c>
      <c r="D42" s="8">
        <v>1350</v>
      </c>
      <c r="E42" s="8">
        <v>1500</v>
      </c>
      <c r="F42" s="8">
        <v>1500</v>
      </c>
      <c r="G42" s="9">
        <v>1500</v>
      </c>
      <c r="H42" s="10">
        <v>1500</v>
      </c>
      <c r="I42" s="10">
        <v>1500</v>
      </c>
      <c r="J42" s="10">
        <v>5500</v>
      </c>
      <c r="K42" s="10">
        <v>1500</v>
      </c>
    </row>
    <row r="43" spans="1:11" ht="21.75" customHeight="1" thickBot="1">
      <c r="A43" s="18" t="s">
        <v>78</v>
      </c>
      <c r="B43" s="8">
        <v>30000</v>
      </c>
      <c r="C43" s="8">
        <v>32000</v>
      </c>
      <c r="D43" s="8">
        <v>20000</v>
      </c>
      <c r="E43" s="8">
        <v>20000</v>
      </c>
      <c r="F43" s="8">
        <v>20000</v>
      </c>
      <c r="G43" s="9">
        <v>20000</v>
      </c>
      <c r="H43" s="10">
        <v>20000</v>
      </c>
      <c r="I43" s="10">
        <v>20000</v>
      </c>
      <c r="J43" s="10">
        <v>20000</v>
      </c>
      <c r="K43" s="10">
        <v>20000</v>
      </c>
    </row>
    <row r="44" spans="1:11" ht="21.75" customHeight="1" thickBot="1">
      <c r="A44" s="24" t="s">
        <v>79</v>
      </c>
      <c r="B44" s="16">
        <v>31150</v>
      </c>
      <c r="C44" s="16">
        <v>33350</v>
      </c>
      <c r="D44" s="16">
        <v>21350</v>
      </c>
      <c r="E44" s="15">
        <v>41500</v>
      </c>
      <c r="F44" s="15">
        <f>SUM(F39:F43)</f>
        <v>41500</v>
      </c>
      <c r="G44" s="16">
        <f>SUM(G40:G43)</f>
        <v>41500</v>
      </c>
      <c r="H44" s="16">
        <f>SUM(H40:H43)</f>
        <v>41500</v>
      </c>
      <c r="I44" s="16">
        <f>SUM(I40:I43)</f>
        <v>41500</v>
      </c>
      <c r="J44" s="16">
        <f>SUM(J40:J43)</f>
        <v>50500</v>
      </c>
      <c r="K44" s="16">
        <f>SUM(K40:K43)</f>
        <v>41500</v>
      </c>
    </row>
    <row r="45" spans="1:11" ht="21.75" customHeight="1" thickBot="1">
      <c r="A45" s="7" t="s">
        <v>80</v>
      </c>
      <c r="B45" s="8">
        <v>40000</v>
      </c>
      <c r="C45" s="8">
        <v>84920</v>
      </c>
      <c r="D45" s="8">
        <v>85000</v>
      </c>
      <c r="E45" s="8">
        <v>99895</v>
      </c>
      <c r="F45" s="8">
        <v>99115</v>
      </c>
      <c r="G45" s="9">
        <v>99791</v>
      </c>
      <c r="H45" s="10">
        <v>99996</v>
      </c>
      <c r="I45" s="10">
        <v>80000</v>
      </c>
      <c r="J45" s="10">
        <v>75000</v>
      </c>
      <c r="K45" s="10">
        <v>80000</v>
      </c>
    </row>
    <row r="46" spans="1:11" ht="21.75" customHeight="1" thickBot="1">
      <c r="A46" s="7" t="s">
        <v>81</v>
      </c>
      <c r="B46" s="11">
        <v>500</v>
      </c>
      <c r="C46" s="11">
        <v>720</v>
      </c>
      <c r="D46" s="11">
        <v>720</v>
      </c>
      <c r="E46" s="8">
        <v>1000</v>
      </c>
      <c r="F46" s="8">
        <v>1000</v>
      </c>
      <c r="G46" s="9">
        <v>1000</v>
      </c>
      <c r="H46" s="10">
        <v>1000</v>
      </c>
      <c r="I46" s="10">
        <v>1000</v>
      </c>
      <c r="J46" s="10">
        <v>1000</v>
      </c>
      <c r="K46" s="10">
        <v>1000</v>
      </c>
    </row>
    <row r="47" spans="1:11" ht="21.75" customHeight="1" thickBot="1">
      <c r="A47" s="7" t="s">
        <v>82</v>
      </c>
      <c r="B47" s="8">
        <v>11000</v>
      </c>
      <c r="C47" s="8">
        <v>17200</v>
      </c>
      <c r="D47" s="8">
        <v>10000</v>
      </c>
      <c r="E47" s="8">
        <v>25000</v>
      </c>
      <c r="F47" s="8">
        <v>25000</v>
      </c>
      <c r="G47" s="9">
        <v>25000</v>
      </c>
      <c r="H47" s="10">
        <v>25000</v>
      </c>
      <c r="I47" s="10">
        <v>25000</v>
      </c>
      <c r="J47" s="10">
        <v>20000</v>
      </c>
      <c r="K47" s="10">
        <v>25000</v>
      </c>
    </row>
    <row r="48" spans="1:11" ht="21.75" customHeight="1" thickBot="1">
      <c r="A48" s="18" t="s">
        <v>58</v>
      </c>
      <c r="B48" s="8">
        <v>2000</v>
      </c>
      <c r="C48" s="8">
        <v>2100</v>
      </c>
      <c r="D48" s="8">
        <v>2200</v>
      </c>
      <c r="E48" s="8">
        <v>3000</v>
      </c>
      <c r="F48" s="8">
        <v>3000</v>
      </c>
      <c r="G48" s="9">
        <v>3000</v>
      </c>
      <c r="H48" s="10">
        <v>3000</v>
      </c>
      <c r="I48" s="10">
        <v>3000</v>
      </c>
      <c r="J48" s="10">
        <v>3000</v>
      </c>
      <c r="K48" s="10">
        <v>3000</v>
      </c>
    </row>
    <row r="49" spans="1:11" ht="21.75" customHeight="1" thickBot="1">
      <c r="A49" s="24" t="s">
        <v>83</v>
      </c>
      <c r="B49" s="16">
        <v>53500</v>
      </c>
      <c r="C49" s="16">
        <v>104940</v>
      </c>
      <c r="D49" s="16">
        <v>97920</v>
      </c>
      <c r="E49" s="15">
        <v>128895</v>
      </c>
      <c r="F49" s="15">
        <f t="shared" ref="F49:K49" si="3">SUM(F45:F48)</f>
        <v>128115</v>
      </c>
      <c r="G49" s="16">
        <f t="shared" si="3"/>
        <v>128791</v>
      </c>
      <c r="H49" s="16">
        <f t="shared" si="3"/>
        <v>128996</v>
      </c>
      <c r="I49" s="16">
        <f t="shared" si="3"/>
        <v>109000</v>
      </c>
      <c r="J49" s="16">
        <f t="shared" si="3"/>
        <v>99000</v>
      </c>
      <c r="K49" s="16">
        <f t="shared" si="3"/>
        <v>109000</v>
      </c>
    </row>
    <row r="50" spans="1:11" ht="21.75" customHeight="1" thickBot="1">
      <c r="A50" s="7" t="s">
        <v>45</v>
      </c>
      <c r="B50" s="19"/>
      <c r="C50" s="11">
        <v>300</v>
      </c>
      <c r="D50" s="11">
        <v>300</v>
      </c>
      <c r="E50" s="11">
        <v>500</v>
      </c>
      <c r="F50" s="11">
        <v>500</v>
      </c>
      <c r="G50" s="12">
        <v>500</v>
      </c>
      <c r="H50" s="13">
        <v>500</v>
      </c>
      <c r="I50" s="13">
        <v>500</v>
      </c>
      <c r="J50" s="13">
        <v>500</v>
      </c>
      <c r="K50" s="13">
        <v>500</v>
      </c>
    </row>
    <row r="51" spans="1:11" ht="21.75" customHeight="1" thickBot="1">
      <c r="A51" s="7" t="s">
        <v>84</v>
      </c>
      <c r="B51" s="19"/>
      <c r="C51" s="11">
        <v>500</v>
      </c>
      <c r="D51" s="11">
        <v>500</v>
      </c>
      <c r="E51" s="11">
        <v>300</v>
      </c>
      <c r="F51" s="11">
        <v>300</v>
      </c>
      <c r="G51" s="12">
        <v>300</v>
      </c>
      <c r="H51" s="13">
        <v>300</v>
      </c>
      <c r="I51" s="13">
        <v>300</v>
      </c>
      <c r="J51" s="13">
        <v>300</v>
      </c>
      <c r="K51" s="13">
        <v>300</v>
      </c>
    </row>
    <row r="52" spans="1:11" ht="21.75" customHeight="1" thickBot="1">
      <c r="A52" s="18" t="s">
        <v>85</v>
      </c>
      <c r="B52" s="8">
        <v>1000</v>
      </c>
      <c r="C52" s="11">
        <v>200</v>
      </c>
      <c r="D52" s="11">
        <v>200</v>
      </c>
      <c r="E52" s="11">
        <v>200</v>
      </c>
      <c r="F52" s="11">
        <v>200</v>
      </c>
      <c r="G52" s="12">
        <v>200</v>
      </c>
      <c r="H52" s="13">
        <v>200</v>
      </c>
      <c r="I52" s="13">
        <v>200</v>
      </c>
      <c r="J52" s="13">
        <v>200</v>
      </c>
      <c r="K52" s="13">
        <v>200</v>
      </c>
    </row>
    <row r="53" spans="1:11" ht="21.75" customHeight="1" thickBot="1">
      <c r="A53" s="18" t="s">
        <v>86</v>
      </c>
      <c r="B53" s="11"/>
      <c r="C53" s="8">
        <v>2000</v>
      </c>
      <c r="D53" s="8">
        <v>2000</v>
      </c>
      <c r="E53" s="8">
        <v>2000</v>
      </c>
      <c r="F53" s="11">
        <v>2000</v>
      </c>
      <c r="G53" s="12">
        <v>2000</v>
      </c>
      <c r="H53" s="13">
        <v>2000</v>
      </c>
      <c r="I53" s="13">
        <v>2000</v>
      </c>
      <c r="J53" s="13">
        <v>3140</v>
      </c>
      <c r="K53" s="13">
        <v>1400</v>
      </c>
    </row>
    <row r="54" spans="1:11" ht="21.75" customHeight="1" thickBot="1">
      <c r="A54" s="18" t="s">
        <v>87</v>
      </c>
      <c r="B54" s="8">
        <v>62000</v>
      </c>
      <c r="C54" s="8">
        <v>45000</v>
      </c>
      <c r="D54" s="8">
        <v>45000</v>
      </c>
      <c r="E54" s="8">
        <v>55000</v>
      </c>
      <c r="F54" s="8">
        <v>55000</v>
      </c>
      <c r="G54" s="9">
        <v>55000</v>
      </c>
      <c r="H54" s="10">
        <v>55000</v>
      </c>
      <c r="I54" s="10">
        <v>50000</v>
      </c>
      <c r="J54" s="10">
        <v>45000</v>
      </c>
      <c r="K54" s="10">
        <v>45000</v>
      </c>
    </row>
    <row r="55" spans="1:11" ht="21.75" customHeight="1" thickBot="1">
      <c r="A55" s="24" t="s">
        <v>88</v>
      </c>
      <c r="B55" s="16">
        <v>63000</v>
      </c>
      <c r="C55" s="16">
        <v>48000</v>
      </c>
      <c r="D55" s="16">
        <v>48000</v>
      </c>
      <c r="E55" s="15">
        <v>58000</v>
      </c>
      <c r="F55" s="15">
        <f t="shared" ref="F55:K55" si="4">SUM(F50:F54)</f>
        <v>58000</v>
      </c>
      <c r="G55" s="16">
        <f t="shared" si="4"/>
        <v>58000</v>
      </c>
      <c r="H55" s="16">
        <f t="shared" si="4"/>
        <v>58000</v>
      </c>
      <c r="I55" s="16">
        <f t="shared" si="4"/>
        <v>53000</v>
      </c>
      <c r="J55" s="16">
        <f t="shared" si="4"/>
        <v>49140</v>
      </c>
      <c r="K55" s="16">
        <f t="shared" si="4"/>
        <v>47400</v>
      </c>
    </row>
    <row r="56" spans="1:11" ht="21.75" customHeight="1" thickBot="1">
      <c r="A56" s="18" t="s">
        <v>89</v>
      </c>
      <c r="B56" s="8">
        <v>3100</v>
      </c>
      <c r="C56" s="8">
        <v>3300</v>
      </c>
      <c r="D56" s="8">
        <v>3400</v>
      </c>
      <c r="E56" s="8">
        <v>3500</v>
      </c>
      <c r="F56" s="8">
        <v>3500</v>
      </c>
      <c r="G56" s="9">
        <v>3500</v>
      </c>
      <c r="H56" s="10">
        <v>3500</v>
      </c>
      <c r="I56" s="10">
        <v>3500</v>
      </c>
      <c r="J56" s="10">
        <v>4000</v>
      </c>
      <c r="K56" s="10">
        <v>3500</v>
      </c>
    </row>
    <row r="57" spans="1:11" ht="21.75" customHeight="1" thickBot="1">
      <c r="A57" s="18" t="s">
        <v>90</v>
      </c>
      <c r="B57" s="8">
        <v>10000</v>
      </c>
      <c r="C57" s="8">
        <v>4000</v>
      </c>
      <c r="D57" s="8">
        <v>4800</v>
      </c>
      <c r="E57" s="8">
        <v>2000</v>
      </c>
      <c r="F57" s="8">
        <v>2000</v>
      </c>
      <c r="G57" s="9">
        <v>2000</v>
      </c>
      <c r="H57" s="10">
        <v>2000</v>
      </c>
      <c r="I57" s="10">
        <v>2000</v>
      </c>
      <c r="J57" s="10">
        <v>3000</v>
      </c>
      <c r="K57" s="10">
        <v>2000</v>
      </c>
    </row>
    <row r="58" spans="1:11" ht="21.75" customHeight="1" thickBot="1">
      <c r="A58" s="18"/>
      <c r="B58" s="8">
        <v>4000</v>
      </c>
      <c r="C58" s="8">
        <v>4000</v>
      </c>
      <c r="D58" s="8">
        <v>3831</v>
      </c>
      <c r="E58" s="11" t="s">
        <v>42</v>
      </c>
      <c r="F58" s="19"/>
      <c r="G58" s="20"/>
      <c r="H58" s="21"/>
      <c r="I58" s="21"/>
      <c r="J58" s="21"/>
      <c r="K58" s="21"/>
    </row>
    <row r="59" spans="1:11" ht="21.75" customHeight="1" thickBot="1">
      <c r="A59" s="24" t="s">
        <v>91</v>
      </c>
      <c r="B59" s="16">
        <v>17100</v>
      </c>
      <c r="C59" s="16">
        <v>11300</v>
      </c>
      <c r="D59" s="16">
        <v>12031</v>
      </c>
      <c r="E59" s="15">
        <v>5500</v>
      </c>
      <c r="F59" s="15">
        <f t="shared" ref="F59:K59" si="5">SUM(F56:F58)</f>
        <v>5500</v>
      </c>
      <c r="G59" s="16">
        <f t="shared" si="5"/>
        <v>5500</v>
      </c>
      <c r="H59" s="16">
        <f t="shared" si="5"/>
        <v>5500</v>
      </c>
      <c r="I59" s="16">
        <f t="shared" si="5"/>
        <v>5500</v>
      </c>
      <c r="J59" s="16">
        <f t="shared" si="5"/>
        <v>7000</v>
      </c>
      <c r="K59" s="16">
        <f t="shared" si="5"/>
        <v>5500</v>
      </c>
    </row>
    <row r="60" spans="1:11" ht="21.75" customHeight="1" thickBot="1">
      <c r="A60" s="24" t="s">
        <v>92</v>
      </c>
      <c r="B60" s="29"/>
      <c r="C60" s="29"/>
      <c r="D60" s="29"/>
      <c r="E60" s="30">
        <v>5000</v>
      </c>
      <c r="F60" s="30">
        <v>5000</v>
      </c>
      <c r="G60" s="31">
        <v>5000</v>
      </c>
      <c r="H60" s="31">
        <v>5000</v>
      </c>
      <c r="I60" s="31">
        <v>5000</v>
      </c>
      <c r="J60" s="31">
        <v>5000</v>
      </c>
      <c r="K60" s="31">
        <v>5000</v>
      </c>
    </row>
    <row r="61" spans="1:11" ht="17.25" thickBot="1">
      <c r="A61" s="32" t="s">
        <v>93</v>
      </c>
      <c r="B61" s="33">
        <v>797200</v>
      </c>
      <c r="C61" s="33">
        <v>869319</v>
      </c>
      <c r="D61" s="33">
        <v>907000</v>
      </c>
      <c r="E61" s="34">
        <v>1072695</v>
      </c>
      <c r="F61" s="34">
        <f>F13+F19+F25+F38+F44+F49+F55+F59+F60</f>
        <v>1026915</v>
      </c>
      <c r="G61" s="33">
        <f>G60+G59+G55+G49+G44+G38+G25+G19+G13</f>
        <v>1123578</v>
      </c>
      <c r="H61" s="33">
        <f>H60+H59+H55+H49+H44+H38+H25+H19+H13</f>
        <v>1151298</v>
      </c>
      <c r="I61" s="33">
        <f>I60+I59+I55+I49+I44+I38+I25+I19+I13</f>
        <v>1074179</v>
      </c>
      <c r="J61" s="33">
        <f>J60+J59+J55+J49+J44+J38+J25+J19+J13</f>
        <v>1258515</v>
      </c>
      <c r="K61" s="33">
        <f>K60+K59+K55+K49+K44+K38+K25+K19+K13</f>
        <v>1358644</v>
      </c>
    </row>
    <row r="62" spans="1:11" ht="17.25" thickBot="1">
      <c r="A62" s="35" t="s">
        <v>94</v>
      </c>
      <c r="B62" s="25">
        <v>30000</v>
      </c>
      <c r="C62" s="25">
        <v>32000</v>
      </c>
      <c r="D62" s="25">
        <v>28000</v>
      </c>
      <c r="E62" s="8">
        <v>44000</v>
      </c>
      <c r="F62" s="8">
        <v>44000</v>
      </c>
      <c r="G62" s="9">
        <v>44000</v>
      </c>
      <c r="H62" s="26">
        <v>0</v>
      </c>
      <c r="I62" s="26">
        <v>0</v>
      </c>
      <c r="J62" s="26">
        <v>0</v>
      </c>
      <c r="K62" s="26">
        <v>0</v>
      </c>
    </row>
    <row r="63" spans="1:11" ht="17.25" thickBot="1">
      <c r="A63" s="35" t="s">
        <v>95</v>
      </c>
      <c r="B63" s="25">
        <v>26000</v>
      </c>
      <c r="C63" s="25">
        <v>26000</v>
      </c>
      <c r="D63" s="25">
        <v>10000</v>
      </c>
      <c r="E63" s="8">
        <v>15000</v>
      </c>
      <c r="F63" s="8">
        <v>15000</v>
      </c>
      <c r="G63" s="9">
        <v>15000</v>
      </c>
      <c r="H63" s="26">
        <v>0</v>
      </c>
      <c r="I63" s="26">
        <v>0</v>
      </c>
      <c r="J63" s="26">
        <v>0</v>
      </c>
      <c r="K63" s="26">
        <v>0</v>
      </c>
    </row>
    <row r="64" spans="1:11" ht="17.25" thickBot="1">
      <c r="A64" s="35" t="s">
        <v>96</v>
      </c>
      <c r="B64" s="25">
        <v>91800</v>
      </c>
      <c r="C64" s="25">
        <v>86830</v>
      </c>
      <c r="D64" s="25">
        <v>75000</v>
      </c>
      <c r="E64" s="8">
        <v>95000</v>
      </c>
      <c r="F64" s="8">
        <v>95000</v>
      </c>
      <c r="G64" s="9">
        <v>95000</v>
      </c>
      <c r="H64" s="26">
        <v>0</v>
      </c>
      <c r="I64" s="26">
        <v>0</v>
      </c>
      <c r="J64" s="26">
        <v>0</v>
      </c>
      <c r="K64" s="26">
        <v>0</v>
      </c>
    </row>
    <row r="65" spans="1:11" ht="17.25" thickBot="1">
      <c r="A65" s="35" t="s">
        <v>97</v>
      </c>
      <c r="B65" s="36"/>
      <c r="C65" s="36"/>
      <c r="D65" s="36"/>
      <c r="E65" s="19"/>
      <c r="F65" s="19"/>
      <c r="G65" s="20"/>
      <c r="H65" s="21"/>
      <c r="I65" s="21"/>
      <c r="J65" s="21"/>
      <c r="K65" s="21"/>
    </row>
    <row r="66" spans="1:11" ht="17.25" thickBot="1">
      <c r="A66" s="35" t="s">
        <v>98</v>
      </c>
      <c r="B66" s="36"/>
      <c r="C66" s="36"/>
      <c r="D66" s="36"/>
      <c r="E66" s="19"/>
      <c r="F66" s="19"/>
      <c r="G66" s="20"/>
      <c r="H66" s="21"/>
      <c r="I66" s="21"/>
      <c r="J66" s="21"/>
      <c r="K66" s="21"/>
    </row>
    <row r="67" spans="1:11" ht="17.25" thickBot="1">
      <c r="A67" s="37" t="s">
        <v>99</v>
      </c>
      <c r="B67" s="17">
        <v>945000</v>
      </c>
      <c r="C67" s="17">
        <v>1014149</v>
      </c>
      <c r="D67" s="17">
        <v>1020000</v>
      </c>
      <c r="E67" s="17">
        <v>1226695</v>
      </c>
      <c r="F67" s="38">
        <f>F61+F62+F63+F64</f>
        <v>1180915</v>
      </c>
      <c r="G67" s="17">
        <f>G64+G63+G62+G61</f>
        <v>1277578</v>
      </c>
      <c r="H67" s="17">
        <f>H64+H63+H62+H61</f>
        <v>1151298</v>
      </c>
      <c r="I67" s="17">
        <f>I64+I63+I62+I61</f>
        <v>1074179</v>
      </c>
      <c r="J67" s="17">
        <f>J64+J63+J62+J61</f>
        <v>1258515</v>
      </c>
      <c r="K67" s="17">
        <f>K64+K63+K62+K61</f>
        <v>1358644</v>
      </c>
    </row>
    <row r="68" spans="1:11" ht="16.5">
      <c r="A68" s="2"/>
      <c r="B68" s="2"/>
      <c r="C68" s="2"/>
      <c r="D68" s="2"/>
      <c r="E68" s="2"/>
      <c r="F68" s="2"/>
      <c r="G68" s="2"/>
      <c r="H68" s="2"/>
      <c r="I68" s="1">
        <f>I67</f>
        <v>1074179</v>
      </c>
      <c r="J68" s="471">
        <f>J67</f>
        <v>1258515</v>
      </c>
      <c r="K68" s="1">
        <f>K67</f>
        <v>1358644</v>
      </c>
    </row>
    <row r="69" spans="1:11">
      <c r="J69" s="470"/>
      <c r="K69" s="39"/>
    </row>
    <row r="70" spans="1:11">
      <c r="I70" s="43">
        <v>0</v>
      </c>
      <c r="J70" s="43"/>
      <c r="K70" s="43">
        <v>0</v>
      </c>
    </row>
  </sheetData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Tabela 4.1Nd. buxhetore 2021</vt:lpstr>
      <vt:lpstr>Tabela 4.1Nd. buxhetore 2022</vt:lpstr>
      <vt:lpstr>Tabela 4.1Nd. buxhetore 2023</vt:lpstr>
      <vt:lpstr>4.2 Fin.i projekteve kapita </vt:lpstr>
      <vt:lpstr>THV 2021-2023</vt:lpstr>
      <vt:lpstr>Sheet3</vt:lpstr>
      <vt:lpstr>'4.2 Fin.i projekteve kapita '!Print_Area</vt:lpstr>
      <vt:lpstr>'Tabela 4.1Nd. buxhetore 2021'!Print_Area</vt:lpstr>
      <vt:lpstr>'Tabela 4.1Nd. buxhetore 2022'!Print_Area</vt:lpstr>
      <vt:lpstr>'Tabela 4.1Nd. buxhetore 2023'!Print_Area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2020-09-28T14:14:44Z</dcterms:modified>
</cp:coreProperties>
</file>